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R:\Investor Relations\2022\Results\Q4 2022\Docs to upload to Stock Exchange\"/>
    </mc:Choice>
  </mc:AlternateContent>
  <xr:revisionPtr revIDLastSave="0" documentId="13_ncr:1_{BA81470B-011E-409E-A2FA-B838B8A8C85A}" xr6:coauthVersionLast="47" xr6:coauthVersionMax="47" xr10:uidLastSave="{00000000-0000-0000-0000-000000000000}"/>
  <bookViews>
    <workbookView xWindow="27525" yWindow="-21720" windowWidth="38640" windowHeight="20625" xr2:uid="{00000000-000D-0000-FFFF-FFFF00000000}"/>
  </bookViews>
  <sheets>
    <sheet name="Income Statement" sheetId="1" r:id="rId1"/>
    <sheet name="Balance Sheet " sheetId="2" r:id="rId2"/>
    <sheet name="Cash Flow" sheetId="6" r:id="rId3"/>
    <sheet name="Quarterly Results" sheetId="8" r:id="rId4"/>
    <sheet name="Historical 2018-2022" sheetId="9" r:id="rId5"/>
  </sheets>
  <externalReferences>
    <externalReference r:id="rId6"/>
    <externalReference r:id="rId7"/>
    <externalReference r:id="rId8"/>
    <externalReference r:id="rId9"/>
  </externalReferences>
  <definedNames>
    <definedName name="BalanceSheet" localSheetId="4">'[1]Balance Sheet FY'!#REF!</definedName>
    <definedName name="BalanceSheet">'Balance Sheet '!#REF!</definedName>
    <definedName name="Borrowings3" localSheetId="4">'Historical 2018-2022'!#REF!</definedName>
    <definedName name="Borrowings3">'Quarterly Results'!#REF!</definedName>
    <definedName name="Borrowings5" localSheetId="4">'Historical 2018-2022'!#REF!</definedName>
    <definedName name="Borrowings5">'Quarterly Results'!#REF!</definedName>
    <definedName name="Borrowings6" localSheetId="4">'Historical 2018-2022'!#REF!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2018-2022'!#REF!</definedName>
    <definedName name="IncomeTax2">'Quarterly Results'!#REF!</definedName>
    <definedName name="IntagibleAssets3" localSheetId="4">'Historical 2018-2022'!#REF!</definedName>
    <definedName name="IntagibleAssets3">'Quarterly Results'!#REF!</definedName>
    <definedName name="IntagibleAssets4" localSheetId="4">'Historical 2018-2022'!#REF!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'!$A$1:$E$56</definedName>
    <definedName name="_xlnm.Print_Area" localSheetId="2">'Cash Flow'!$A$1:$E$54</definedName>
    <definedName name="_xlnm.Print_Area" localSheetId="4">'Historical 2018-2022'!$A$1:$AE$41</definedName>
    <definedName name="_xlnm.Print_Area" localSheetId="0">'Income Statement'!$A$1:$D$51</definedName>
    <definedName name="_xlnm.Print_Area" localSheetId="3">'Quarterly Results'!$A$1:$L$80</definedName>
    <definedName name="PropertyPlantEquipment2" localSheetId="4">'Historical 2018-2022'!#REF!</definedName>
    <definedName name="PropertyPlantEquipment2">'Quarterly Results'!#REF!</definedName>
    <definedName name="PropertyPlantEquipment3" localSheetId="4">'Historical 2018-2022'!#REF!</definedName>
    <definedName name="PropertyPlantEquipment3">'Quarterly Results'!#REF!</definedName>
    <definedName name="Provisions2" localSheetId="4">'Historical 2018-2022'!#REF!</definedName>
    <definedName name="Provisions2">'Quarterly Results'!#REF!</definedName>
    <definedName name="QuarterlyResults" localSheetId="4">'Historical 2018-2022'!#REF!</definedName>
    <definedName name="QuarterlyResults">'Quarterly Results'!#REF!</definedName>
    <definedName name="QuarterlyResults2" localSheetId="4">'Historical 2018-2022'!$A$3:$S$22</definedName>
    <definedName name="QuarterlyResults2">'Quarterly Results'!$A$3:$L$22</definedName>
    <definedName name="QuarterlyResults3" localSheetId="4">'Historical 2018-2022'!#REF!</definedName>
    <definedName name="QuarterlyResults3">'Quarterly Results'!#REF!</definedName>
    <definedName name="Revenue1" localSheetId="4">'Historical 2018-2022'!#REF!</definedName>
    <definedName name="Revenue1">'Quarterly Results'!#REF!</definedName>
    <definedName name="Revenue2" localSheetId="4">'Historical 2018-2022'!#REF!</definedName>
    <definedName name="Revenue2">'Quarterly Results'!#REF!</definedName>
    <definedName name="RightofuseAssets3" localSheetId="4">'Historical 2018-2022'!#REF!</definedName>
    <definedName name="RightofuseAssets3">'Quarterly Results'!#REF!</definedName>
    <definedName name="Segment1" localSheetId="4">'Historical 2018-2022'!#REF!</definedName>
    <definedName name="Segment1">'Quarterly Results'!#REF!</definedName>
    <definedName name="Segment2" localSheetId="4">'Historical 2018-2022'!#REF!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9" i="9" l="1"/>
  <c r="G38" i="9"/>
  <c r="G36" i="9"/>
  <c r="G35" i="9"/>
  <c r="G34" i="9"/>
  <c r="G33" i="9"/>
  <c r="G31" i="9"/>
  <c r="G30" i="9"/>
  <c r="G29" i="9"/>
  <c r="G22" i="9"/>
  <c r="G20" i="9"/>
  <c r="G19" i="9"/>
  <c r="G17" i="9"/>
  <c r="G16" i="9"/>
  <c r="G15" i="9"/>
  <c r="G14" i="9"/>
  <c r="G12" i="9"/>
  <c r="G11" i="9"/>
  <c r="G10" i="9"/>
  <c r="G9" i="9"/>
  <c r="G7" i="9"/>
  <c r="G6" i="9"/>
  <c r="G5" i="9"/>
  <c r="K78" i="8"/>
  <c r="K77" i="8"/>
  <c r="K75" i="8"/>
  <c r="K74" i="8"/>
  <c r="K73" i="8"/>
  <c r="K72" i="8"/>
  <c r="K70" i="8"/>
  <c r="K69" i="8"/>
  <c r="K68" i="8"/>
  <c r="K63" i="8"/>
  <c r="K62" i="8"/>
  <c r="K60" i="8"/>
  <c r="K59" i="8"/>
  <c r="K58" i="8"/>
  <c r="K57" i="8"/>
  <c r="K55" i="8"/>
  <c r="K54" i="8"/>
  <c r="K53" i="8"/>
  <c r="C29" i="8"/>
  <c r="K29" i="8" s="1"/>
  <c r="C26" i="8"/>
  <c r="C25" i="8"/>
  <c r="K43" i="8"/>
  <c r="K40" i="8"/>
  <c r="K37" i="8"/>
  <c r="K36" i="8"/>
  <c r="K33" i="8"/>
  <c r="K32" i="8"/>
  <c r="K31" i="8"/>
  <c r="K28" i="8"/>
  <c r="K27" i="8"/>
  <c r="K22" i="8"/>
  <c r="K19" i="8"/>
  <c r="K16" i="8"/>
  <c r="K15" i="8"/>
  <c r="K14" i="8"/>
  <c r="K11" i="8"/>
  <c r="K10" i="8"/>
  <c r="K9" i="8"/>
  <c r="K6" i="8"/>
  <c r="K5" i="8"/>
  <c r="I3" i="8"/>
  <c r="C7" i="8"/>
  <c r="C12" i="8" s="1"/>
  <c r="C17" i="8" s="1"/>
  <c r="C20" i="8" s="1"/>
  <c r="K20" i="8" s="1"/>
  <c r="C34" i="8" l="1"/>
  <c r="C38" i="8" s="1"/>
  <c r="C41" i="8" s="1"/>
  <c r="K17" i="8"/>
  <c r="K12" i="8"/>
  <c r="K7" i="8"/>
  <c r="K34" i="8" l="1"/>
  <c r="K38" i="8" l="1"/>
  <c r="K41" i="8"/>
  <c r="C14" i="2" l="1"/>
  <c r="M16" i="9" l="1"/>
  <c r="D17" i="9"/>
  <c r="C17" i="9"/>
  <c r="E48" i="6"/>
  <c r="C48" i="6"/>
  <c r="E13" i="6"/>
  <c r="C13" i="6"/>
  <c r="E20" i="6"/>
  <c r="D45" i="1"/>
  <c r="B45" i="1"/>
  <c r="D16" i="1"/>
  <c r="B16" i="1"/>
  <c r="D7" i="1"/>
  <c r="D12" i="1" s="1"/>
  <c r="B7" i="1"/>
  <c r="B12" i="1" s="1"/>
  <c r="D20" i="1" l="1"/>
  <c r="D23" i="1" s="1"/>
  <c r="D39" i="1" s="1"/>
  <c r="D47" i="1" s="1"/>
  <c r="B20" i="1"/>
  <c r="B23" i="1" s="1"/>
  <c r="B47" i="1"/>
  <c r="C20" i="6" l="1"/>
  <c r="D31" i="9" l="1"/>
  <c r="D36" i="9" l="1"/>
  <c r="D39" i="9" l="1"/>
  <c r="E52" i="2"/>
  <c r="E43" i="2"/>
  <c r="E32" i="2"/>
  <c r="E34" i="2" s="1"/>
  <c r="E22" i="2"/>
  <c r="E14" i="2"/>
  <c r="E54" i="2" l="1"/>
  <c r="E56" i="2" s="1"/>
  <c r="E24" i="2"/>
  <c r="L31" i="9"/>
  <c r="L36" i="9" s="1"/>
  <c r="M39" i="9"/>
  <c r="M38" i="9"/>
  <c r="M35" i="9"/>
  <c r="M34" i="9"/>
  <c r="M33" i="9"/>
  <c r="M30" i="9"/>
  <c r="M29" i="9"/>
  <c r="M22" i="9"/>
  <c r="M20" i="9"/>
  <c r="M19" i="9"/>
  <c r="M17" i="9"/>
  <c r="M15" i="9"/>
  <c r="M14" i="9"/>
  <c r="M12" i="9"/>
  <c r="M11" i="9"/>
  <c r="M10" i="9"/>
  <c r="M9" i="9"/>
  <c r="M7" i="9"/>
  <c r="M6" i="9"/>
  <c r="M5" i="9"/>
  <c r="M31" i="9" l="1"/>
  <c r="M36" i="9"/>
  <c r="E37" i="6" l="1"/>
  <c r="C37" i="6"/>
  <c r="C52" i="2"/>
  <c r="C43" i="2"/>
  <c r="C32" i="2"/>
  <c r="C34" i="2" s="1"/>
  <c r="C22" i="2"/>
  <c r="C54" i="2" l="1"/>
  <c r="C56" i="2" s="1"/>
  <c r="C24" i="2"/>
  <c r="E22" i="6"/>
  <c r="E27" i="6" s="1"/>
  <c r="E50" i="6" s="1"/>
  <c r="E54" i="6" s="1"/>
  <c r="C22" i="6"/>
  <c r="C27" i="6" s="1"/>
  <c r="C50" i="6" s="1"/>
  <c r="C54" i="6" s="1"/>
  <c r="B37" i="1" l="1"/>
  <c r="D37" i="1"/>
</calcChain>
</file>

<file path=xl/sharedStrings.xml><?xml version="1.0" encoding="utf-8"?>
<sst xmlns="http://schemas.openxmlformats.org/spreadsheetml/2006/main" count="274" uniqueCount="128">
  <si>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</si>
  <si>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</si>
  <si>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</si>
  <si>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</si>
  <si>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</si>
  <si>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</si>
  <si>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</si>
  <si>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</si>
  <si>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</si>
  <si>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</si>
  <si>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</si>
  <si>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</si>
  <si>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</si>
  <si>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</si>
  <si>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</si>
  <si>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</si>
  <si>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</si>
  <si>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</si>
  <si>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</si>
  <si>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</si>
  <si>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</si>
  <si>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</si>
  <si>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 xml:space="preserve">- Net result attributable to non-controlling interests </t>
  </si>
  <si>
    <t>Earnings per share for result attributable to Shareholders of the Company during the period (expressed in EUR cent per share):</t>
  </si>
  <si>
    <t xml:space="preserve"> - Basic </t>
  </si>
  <si>
    <t>Items that are or may be reclassified to profit or loss:</t>
  </si>
  <si>
    <t>Cash flow hedges</t>
  </si>
  <si>
    <t>Deferred income taxes</t>
  </si>
  <si>
    <t>Other comprehensive income / (loss) for the period, net of tax</t>
  </si>
  <si>
    <t>Total comprehensive income for the period</t>
  </si>
  <si>
    <t>- Total comprehensive income attributable to non-controlling interests</t>
  </si>
  <si>
    <t>Assets</t>
  </si>
  <si>
    <t>Property, plant and equipment</t>
  </si>
  <si>
    <t>Right of use assets</t>
  </si>
  <si>
    <t>Goodwill</t>
  </si>
  <si>
    <t xml:space="preserve">Intangible assets </t>
  </si>
  <si>
    <t>Investments in associates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</si>
  <si>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</si>
  <si>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</si>
  <si>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</si>
  <si>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</si>
  <si>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</si>
  <si>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</si>
  <si>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</si>
  <si>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</si>
  <si>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</si>
  <si>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</si>
  <si>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</si>
  <si>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</si>
  <si>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</si>
  <si>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</si>
  <si>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Other equity</t>
  </si>
  <si>
    <t>Retained earnings</t>
  </si>
  <si>
    <t>Shareholders' equity</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</si>
  <si>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</si>
  <si>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</si>
  <si>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</si>
  <si>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</si>
  <si>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</si>
  <si>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</si>
  <si>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</si>
  <si>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</si>
  <si>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</si>
  <si>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</si>
  <si>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</si>
  <si>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</si>
  <si>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</si>
  <si>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</si>
  <si>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</si>
  <si>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</si>
  <si>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</si>
  <si>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Depreciation and impairment of property, plant and equipment and right of use assets</t>
  </si>
  <si>
    <t>Amortization and impairment of intangible assets</t>
  </si>
  <si>
    <t>Adjustments for other non-cash income and expenses</t>
  </si>
  <si>
    <t>Working capital provided by / (used in) operating activities</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</si>
  <si>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</si>
  <si>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</si>
  <si>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</si>
  <si>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</si>
  <si>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</si>
  <si>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</si>
  <si>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</si>
  <si>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</si>
  <si>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Proceeds from sale of non-current assets and assets held for sale</t>
  </si>
  <si>
    <t>Acquisition of subsidiary, net of cash acquired</t>
  </si>
  <si>
    <t>Net cash provided by / (used in) investing activities</t>
  </si>
  <si>
    <t>Cash Flow from financing activities</t>
  </si>
  <si>
    <t>Sale of treasury shares and options exercised</t>
  </si>
  <si>
    <t>Dividends paid</t>
  </si>
  <si>
    <t>Proceeds from borrowings</t>
  </si>
  <si>
    <t>Repayments of borrowings</t>
  </si>
  <si>
    <t>Payments of lease liabilities</t>
  </si>
  <si>
    <t>Net cash provided by / (used in) financing activities</t>
  </si>
  <si>
    <t>Q1</t>
  </si>
  <si>
    <t>Q4</t>
  </si>
  <si>
    <t>Q3</t>
  </si>
  <si>
    <t>Result from operations (EBIT)</t>
  </si>
  <si>
    <t>Net result for the period</t>
  </si>
  <si>
    <t>Result before depreciation &amp; amortization (EBITDA)</t>
  </si>
  <si>
    <t>Non-IFRS adjustments</t>
  </si>
  <si>
    <t>Total</t>
  </si>
  <si>
    <t>Revenue</t>
  </si>
  <si>
    <t>Adjusted result from operations*</t>
  </si>
  <si>
    <t>- Total comprehensive income attributable to Shareholders of the Company</t>
  </si>
  <si>
    <t xml:space="preserve">Quarterly results </t>
  </si>
  <si>
    <t>Unaudited, in EUR million</t>
  </si>
  <si>
    <t xml:space="preserve"> </t>
  </si>
  <si>
    <t>Purchase of treasury shares</t>
  </si>
  <si>
    <t>Other non-current financial assets</t>
  </si>
  <si>
    <t xml:space="preserve"> - Diluted</t>
  </si>
  <si>
    <t>Impairment loss of associates</t>
  </si>
  <si>
    <t>Income taxes paid</t>
  </si>
  <si>
    <t>Interest and finance income received</t>
  </si>
  <si>
    <t>Interest and finance costs paid</t>
  </si>
  <si>
    <t>Acquisition of non-controlling interest</t>
  </si>
  <si>
    <t>Investments in other non-current financial assets</t>
  </si>
  <si>
    <t>*  Result from operations is adjusted for PPA related costs, including depreciation and amortization, and acquisition related expenses. In Q3 and Q4 2022, result from operations is adjusted for restructuring costs due to the 5% headcount reduction.</t>
  </si>
  <si>
    <t xml:space="preserve">*  Result from operations is adjusted for PPA related costs, including depreciation and amortization, and acquisition related expenses. </t>
  </si>
  <si>
    <t>In Q3 and Q4 2022, result from operations is adjusted for restructuring costs due to the 5% headcount reduction.</t>
  </si>
  <si>
    <t>In EUR million unless stated otherwise</t>
  </si>
  <si>
    <t>In EUR million</t>
  </si>
  <si>
    <t>Foreign currency translation differences</t>
  </si>
  <si>
    <t xml:space="preserve">In EUR million </t>
  </si>
  <si>
    <t>Changes in:</t>
  </si>
  <si>
    <t>Net increase / (decrease) in cash and cash equivalents</t>
  </si>
  <si>
    <t>Exchange gain / (loss) on cash and cash equivalents</t>
  </si>
  <si>
    <t>Cash and cash equivalents at beginning of the period</t>
  </si>
  <si>
    <t>Cash and cash equivalents at end of the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</si>
</sst>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1" formatCode="_-* #,##0_-;\-* #,##0_-;_-* &quot;-&quot;_-;_-@_-"/>
    <numFmt numFmtId="43" formatCode="_-* #,##0.00_-;\-* #,##0.00_-;_-* &quot;-&quot;??_-;_-@_-"/>
    <numFmt numFmtId="164" formatCode="_ * #,##0.00_ ;_ * \-#,##0.00_ ;_ * &quot;-&quot;??_ ;_ @_ "/>
    <numFmt numFmtId="165" formatCode="&quot;$&quot;#,##0_);\(&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_);\(0\)"/>
    <numFmt numFmtId="174" formatCode="_(* #,##0.0_);_(* \(#,##0.0\);_(* &quot;-&quot;_);_(@_)"/>
    <numFmt numFmtId="175" formatCode="@*."/>
    <numFmt numFmtId="176" formatCode="_(* #,##0.0_);_(* \(#,##0.0\);_(* &quot;0.0&quot;_);_(@_)"/>
    <numFmt numFmtId="177" formatCode="_(* #,##0.00_);_(* \(#,##0.00\);_(* &quot;-&quot;_);_(@_)"/>
    <numFmt numFmtId="178" formatCode="_(* #,##0.0_);_(* \(#,##0.0\);_(* &quot;-&quot;??_);_(@_)"/>
    <numFmt numFmtId="179" formatCode="#,##0.0_);\(#,##0.0\)"/>
    <numFmt numFmtId="180" formatCode="0.0%"/>
    <numFmt numFmtId="181" formatCode="&quot;$&quot;#,##0;\(&quot;$&quot;#,##0\)"/>
    <numFmt numFmtId="182" formatCode="&quot;$&quot;#,##0.0_);\(&quot;$&quot;#,##0.0\)"/>
    <numFmt numFmtId="183" formatCode="&quot;$&quot;#,##0.000_);\(&quot;$&quot;#,##0.000\)"/>
    <numFmt numFmtId="184" formatCode="#,##0.0\ ;\(#,##0.0\)"/>
    <numFmt numFmtId="185" formatCode="##0.00000"/>
    <numFmt numFmtId="186" formatCode="dd\ mmm\ yyyy"/>
    <numFmt numFmtId="187" formatCode="#,##0.0;\-#,##0.0"/>
    <numFmt numFmtId="188" formatCode="0.000"/>
    <numFmt numFmtId="189" formatCode="0.000000000000000"/>
    <numFmt numFmtId="190" formatCode="_-* #,##0.000\ _P_t_s_-;\-* #,##0.000\ _P_t_s_-;_-* &quot;-&quot;??\ _P_t_s_-;_-@_-"/>
    <numFmt numFmtId="191" formatCode="@&quot; ($)&quot;"/>
    <numFmt numFmtId="192" formatCode="_-* #,##0\ _P_t_s_-;[Red]\-* #,##0\ _P_t_s_-;_-* &quot;-&quot;\ _P_t_s_-;_-@_-"/>
    <numFmt numFmtId="193" formatCode="@&quot; (%)&quot;"/>
    <numFmt numFmtId="194" formatCode="#,##0.0\);\(#,##0.0\)"/>
    <numFmt numFmtId="195" formatCode="@&quot; (£)&quot;"/>
    <numFmt numFmtId="196" formatCode="#,##0.0000_);\(#,##0.0000\)"/>
    <numFmt numFmtId="197" formatCode="@&quot; (¥)&quot;"/>
    <numFmt numFmtId="198" formatCode="#,##0.000000;[Red]\-#,##0.000000"/>
    <numFmt numFmtId="199" formatCode="@&quot; (€)&quot;"/>
    <numFmt numFmtId="200" formatCode="#,##0;[Red]\(#,##0\)"/>
    <numFmt numFmtId="201" formatCode="@&quot; (x)&quot;"/>
    <numFmt numFmtId="202" formatCode="0.0_)\%;\(0.0\)\%;0.0_)\%;@_)_%"/>
    <numFmt numFmtId="203" formatCode="#,##0.0_)_%;\(#,##0.0\)_%;0.0_)_%;@_)_%"/>
    <numFmt numFmtId="204" formatCode="0&quot;**&quot;"/>
    <numFmt numFmtId="205" formatCode="#,##0.0_x;\(#,##0.0\)_x;0.0_x;@_x"/>
    <numFmt numFmtId="206" formatCode="&quot;Pte&quot;\ 0"/>
    <numFmt numFmtId="207" formatCode="#,##0.0_x_x;\(#,##0.0\)_x_x;0.0_x_x;@_x_x"/>
    <numFmt numFmtId="208" formatCode="&quot;£&quot;\ 0.0"/>
    <numFmt numFmtId="209" formatCode="#,##0.0_x_x_x;\(#,##0.0\)_x_x_x;0.0_x_x_x;@_x_x_x"/>
    <numFmt numFmtId="210" formatCode="#,##0\ &quot;Esc.&quot;;\-#,##0\ &quot;Esc.&quot;"/>
    <numFmt numFmtId="211" formatCode="#,##0.0_x_x_x_x;\(#,##0.0\)_x_x_x_x;0.0_x_x_x_x;@_x_x_x_x"/>
    <numFmt numFmtId="212" formatCode="#,##0.00_x;\(#,##0.00\)_x;0.00_x;@_x"/>
    <numFmt numFmtId="213" formatCode="#,##0.0000\ ;\(##,#00,000,000,000,000,000,000,000,000,000,000,000,000,000,000,000,000,000,000,000,000,000,000,000,000,000,000,000,000,000,000,000,000,000,000,000,000,000,000,000,000,000,000,000\)"/>
    <numFmt numFmtId="214" formatCode="#,##0.00_x_x;\(#,##0.00\)_x_x;0_x_x;@_x_x"/>
    <numFmt numFmtId="215" formatCode="###0_)"/>
    <numFmt numFmtId="216" formatCode="#,##0.00_x_x_x;\(#,##0.00\)_x_x_x;0.00_x_x_x;@_x_x_x"/>
    <numFmt numFmtId="217" formatCode="0.00_);\(0.00\);0.00"/>
    <numFmt numFmtId="218" formatCode="#,##0.00_x_x_x_x;\(#,##0.00\)_x_x_x_x;0.00_x_x_x_x;@_x_x_x_x"/>
    <numFmt numFmtId="219" formatCode="0.00_);\(0.00\);0.00_)"/>
    <numFmt numFmtId="220" formatCode="#,##0_x;\(#,##0\)_x;0_x;@_x"/>
    <numFmt numFmtId="221" formatCode="0.00\%;\-0.00\%;0.00\%"/>
    <numFmt numFmtId="222" formatCode="#,##0_x_x;\(#,##0\)_x_x;0_x_x;@_x_x"/>
    <numFmt numFmtId="223" formatCode="0.00\x;\-0.00\x;0.00\x"/>
    <numFmt numFmtId="224" formatCode="#,##0_x_x_x;\(#,##0\)_x_x_x;0_x_x_x;@_x_x_x"/>
    <numFmt numFmtId="225" formatCode="#,##0_x_x_x_x;\(#,##0\)_x_x_x_x;0_x_x_x_x;@_x_x_x_x"/>
    <numFmt numFmtId="226" formatCode="#,##0.0_)_x;\(#,##0.0\)_x"/>
    <numFmt numFmtId="227" formatCode="#,##0.0_);\(#,##0.0\);#,##0.0_);@_)"/>
    <numFmt numFmtId="228" formatCode="#,##0.00\ ;\(#,##0.00\)\ ;\ "/>
    <numFmt numFmtId="229" formatCode="&quot;£&quot;_(#,##0.00_);&quot;£&quot;\(#,##0.00\);&quot;£&quot;_(0.00_);@_)"/>
    <numFmt numFmtId="230" formatCode="&quot;$&quot;_(#,##0.00_);&quot;$&quot;\(#,##0.00\);&quot;$&quot;_(0.00_);@_)"/>
    <numFmt numFmtId="231" formatCode="_(* \$_(#,##0_);_(* \$\(#,##0\);_(* \$_(#,##0_)"/>
    <numFmt numFmtId="232" formatCode="&quot;£&quot;_(#,##0.00_);&quot;£&quot;\(#,##0.00\)"/>
    <numFmt numFmtId="233" formatCode="&quot;L.&quot;_(#,##0.00_);&quot;L.&quot;\(#,##0.00\);&quot;L.&quot;_(0.00_);@_)"/>
    <numFmt numFmtId="234" formatCode="&quot;$&quot;_(#,##0.00_);&quot;$&quot;\(#,##0.00\)"/>
    <numFmt numFmtId="235" formatCode="#,##0_ ;\-#,##0\ "/>
    <numFmt numFmtId="236" formatCode="###0;\-###0"/>
    <numFmt numFmtId="237" formatCode="_-* #,##0.00\ _D_M_-;\-* #,##0.00\ _D_M_-;_-* &quot;-&quot;??\ _D_M_-;_-@_-"/>
    <numFmt numFmtId="238" formatCode="0.000%"/>
    <numFmt numFmtId="239" formatCode="&quot;DM&quot;_(#,##0.00_);&quot;DM&quot;\(#,##0.00\);&quot;DM&quot;_(0.00_);@_)"/>
    <numFmt numFmtId="240" formatCode="#,##0.00_);\(#,##0.00\);0.00_);@_)"/>
    <numFmt numFmtId="241" formatCode="_(* #,##0_);_(* \(#,##0\);_(* #,##0_)"/>
    <numFmt numFmtId="242" formatCode="#,##0.00_ ;[Red]\-#,##0.00;\-"/>
    <numFmt numFmtId="243" formatCode=";;;"/>
    <numFmt numFmtId="244" formatCode="#,##0.000_);\(#,##0.000\)"/>
    <numFmt numFmtId="245" formatCode="#,##0.000;\-#,##0.000"/>
    <numFmt numFmtId="246" formatCode="#,##0.000;\(#,##0.000\)"/>
    <numFmt numFmtId="247" formatCode="\€_(#,##0.00_);\€\(#,##0.00\);\€_(0.00_);@_)"/>
    <numFmt numFmtId="248" formatCode="0_)"/>
    <numFmt numFmtId="249" formatCode="#,##0_);\(#,##0\);\-_)"/>
    <numFmt numFmtId="250" formatCode="#,##0_)\x;\(#,##0\)\x;0_)\x;@_)_x"/>
    <numFmt numFmtId="251" formatCode="_(* #,##0.0_)\x;_(* \(#,##0.0\)\x"/>
    <numFmt numFmtId="252" formatCode="#,##0.0_)\x;\(#,##0.0\)\x"/>
    <numFmt numFmtId="253" formatCode="0.000000000"/>
    <numFmt numFmtId="254" formatCode="_-* #,##0\ _p_t_a_-;\-* #,##0\ _p_t_a_-;_-* &quot;-&quot;\ _p_t_a_-;_-@_-"/>
    <numFmt numFmtId="255" formatCode="0%;\(0%\)"/>
    <numFmt numFmtId="256" formatCode="0;\(0\)"/>
    <numFmt numFmtId="257" formatCode="General_)"/>
    <numFmt numFmtId="258" formatCode="#,##0.0_)\x;\(#,##0.0\)\x;0.0_)\x;@_)_x"/>
    <numFmt numFmtId="259" formatCode="#,##0_)_x;\(#,##0\)_x;0_)_x;@_)_x"/>
    <numFmt numFmtId="260" formatCode="_(* #,##0.0_)_x;_(* \(#,##0.0\)_x"/>
    <numFmt numFmtId="261" formatCode="_-* #,##0.00\ _p_t_a_-;\-* #,##0.00\ _p_t_a_-;_-* &quot;-&quot;??\ _p_t_a_-;_-@_-"/>
    <numFmt numFmtId="262" formatCode="#,##0.0\x"/>
    <numFmt numFmtId="263" formatCode="#,##0\ ;\(#,##0\)"/>
    <numFmt numFmtId="264" formatCode="#,##0.0_)_x;\(#,##0.0\)_x;0.0_)_x;@_)_x"/>
    <numFmt numFmtId="265" formatCode="0.0_)\%;\(0.0\)\%"/>
    <numFmt numFmtId="266" formatCode="#,##0.0_)_%;\(#,##0.0\)_%"/>
    <numFmt numFmtId="267" formatCode="\£\ #,##0_);[Red]\(\£\ #,##0\)"/>
    <numFmt numFmtId="268" formatCode="\¥\ #,##0_);[Red]\(\¥\ #,##0\)"/>
    <numFmt numFmtId="269" formatCode="0.000000"/>
    <numFmt numFmtId="270" formatCode="0.00\x"/>
    <numFmt numFmtId="271" formatCode="0.0\x"/>
    <numFmt numFmtId="272" formatCode="ddmmyy"/>
    <numFmt numFmtId="273" formatCode="&quot;L.&quot;\ #,##0.00;[Red]\-&quot;L.&quot;\ #,##0.00"/>
    <numFmt numFmtId="274" formatCode="_-* #,##0.00\ _€_-;\-* #,##0.00\ _€_-;_-* &quot;-&quot;??\ _€_-;_-@_-"/>
    <numFmt numFmtId="275" formatCode="#,##0.00\ ;\(#,##0.00\);&quot;- &quot;"/>
    <numFmt numFmtId="276" formatCode="0&quot;A&quot;"/>
    <numFmt numFmtId="277" formatCode="#,##0_);\(#,##0\);\-_);"/>
    <numFmt numFmtId="278" formatCode="#,##0.0_x\);\(#,##0.0\)_x;#,##0.0_x\);@_x\)"/>
    <numFmt numFmtId="279" formatCode="#,##0.000000_);[Blue]\(#,##0.000000\)"/>
    <numFmt numFmtId="280" formatCode="\•\ \ @"/>
    <numFmt numFmtId="281" formatCode="0.0"/>
    <numFmt numFmtId="282" formatCode="0.000_)"/>
    <numFmt numFmtId="283" formatCode="_-* #,##0\ _k_r_._-;\-* #,##0\ _k_r_._-;_-* &quot;-&quot;\ _k_r_._-;_-@_-"/>
    <numFmt numFmtId="284" formatCode="#,##0_%_);\(#,##0\)_%;#,##0_%_);@_%_)"/>
    <numFmt numFmtId="285" formatCode="#,##0_%_);\(#,##0\)_%;**;@_%_)"/>
    <numFmt numFmtId="286" formatCode="_-* #,##0.00_-;_-* #,##0.00\-;_-* &quot;-&quot;??_-;_-@_-"/>
    <numFmt numFmtId="287" formatCode="_-* #,##0.00\ _k_r_._-;\-* #,##0.00\ _k_r_._-;_-* &quot;-&quot;??\ _k_r_._-;_-@_-"/>
    <numFmt numFmtId="288" formatCode="#,##0.00_ ;[Red]\-#,##0.00\ "/>
    <numFmt numFmtId="289" formatCode="#,##0.00_);\(#,##0.00\);\-_)"/>
    <numFmt numFmtId="290" formatCode="[&gt;=1000000]#,###,,&quot; m&quot;;[&gt;=1000]#,###,&quot; k&quot;;#,##0"/>
    <numFmt numFmtId="291" formatCode="_-* #,##0.0_-;\-* #,##0.0_-;_-* &quot;-&quot;??_-;_-@_-"/>
    <numFmt numFmtId="292" formatCode="_(&quot;£&quot;* #,##0_);_(&quot;£&quot;* \(#,##0\);_(&quot;£&quot;* &quot;-&quot;_);_(@_)"/>
    <numFmt numFmtId="293" formatCode="&quot;$&quot;#,##0_%_);\(&quot;$&quot;#,##0\)_%;&quot;$&quot;#,##0_%_);@_%_)"/>
    <numFmt numFmtId="294" formatCode="_-&quot;$&quot;* #,##0.00_-;\-&quot;$&quot;* #,##0.00_-;_-&quot;$&quot;* &quot;-&quot;??_-;_-@_-"/>
    <numFmt numFmtId="295" formatCode="_(&quot;£&quot;* #,##0.00_);_(&quot;£&quot;* \(#,##0.00\);_(&quot;£&quot;* &quot;-&quot;??_);_(@_)"/>
    <numFmt numFmtId="296" formatCode="\1\9\9\6\-\10.0\-##"/>
    <numFmt numFmtId="297" formatCode="[&gt;=1000000000]_(\* #,###,,,&quot; b&quot;_);[&gt;=1000000]_(\* #,###,,&quot; m&quot;_);_(\* #,##0,&quot; k&quot;_)"/>
    <numFmt numFmtId="298" formatCode="\ \ _•\–\ \ \ \ @"/>
    <numFmt numFmtId="299" formatCode="_-* #,##0.00\ &quot;DM&quot;_-;\-* #,##0.00\ &quot;DM&quot;_-;_-* &quot;-&quot;??\ &quot;DM&quot;_-;_-@_-"/>
    <numFmt numFmtId="300" formatCode="_-* #,##0_-;\-* #,##0_-;_-* &quot;-&quot;??_-;_-@_-"/>
    <numFmt numFmtId="301" formatCode="&quot;Page &quot;0"/>
    <numFmt numFmtId="302" formatCode="0.0000"/>
    <numFmt numFmtId="303" formatCode="m\o\n\th\ d\,\ yyyy"/>
    <numFmt numFmtId="304" formatCode="m/d/yy_%_)"/>
    <numFmt numFmtId="305" formatCode="#,##0.0_);[Blue]\(#,##0.0\)"/>
    <numFmt numFmtId="306" formatCode="#,##0.0000000000000000000000000000;\(#,##0.0000000000000000000000000000\)"/>
    <numFmt numFmtId="307" formatCode="&quot;£&quot;#,##0.0\ \ \ ;\(&quot;£&quot;#,##0.0\)\ \ "/>
    <numFmt numFmtId="308" formatCode="_-* #,##0\ _F_-;\-* #,##0\ _F_-;_-* &quot;-&quot;\ _F_-;_-@_-"/>
    <numFmt numFmtId="309" formatCode="dd\-mmm\-yy\A"/>
    <numFmt numFmtId="310" formatCode="0_%_);\(0\)_%;0_%_);@_%_)"/>
    <numFmt numFmtId="311" formatCode="_-&quot;£&quot;\ * #,##0.00_-;_-&quot;£&quot;\ * #,##0.00\-;_-&quot;£&quot;\ * &quot;-&quot;??_-;_-@_-"/>
    <numFmt numFmtId="312" formatCode="0&quot;E&quot;"/>
    <numFmt numFmtId="313" formatCode="#,##0_);\(#,##0\);&quot; - &quot;_);@_)"/>
    <numFmt numFmtId="314" formatCode="\ #,##0.0_);\(#,##0.0\);&quot; - &quot;_);@_)"/>
    <numFmt numFmtId="315" formatCode="#,##0;\(#,##0\);&quot;-&quot;"/>
    <numFmt numFmtId="316" formatCode="#.00"/>
    <numFmt numFmtId="317" formatCode="#,##0.0_)"/>
    <numFmt numFmtId="318" formatCode="0.0\%_);\(0.0\%\);0.0\%_);@_%_)"/>
    <numFmt numFmtId="319" formatCode="#."/>
    <numFmt numFmtId="320" formatCode="#,##0.00\ [$€-C0A]"/>
    <numFmt numFmtId="321" formatCode="#,##0\ ;\(#,##0\);&quot;- &quot;"/>
    <numFmt numFmtId="322" formatCode="#,##0;\(#,##0\)"/>
    <numFmt numFmtId="323" formatCode="#,##0_)&quot;m&quot;;\(#,##0\)&quot;m&quot;;\-_)&quot;m&quot;"/>
    <numFmt numFmtId="324" formatCode="_-* #.##0.0_-;\-* #.##0.0_-;_-* &quot;-&quot;_-;_-@_-"/>
    <numFmt numFmtId="325" formatCode="_-* #.##0._-;\-* #.##0._-;_-* &quot;-&quot;_-;_-@_-"/>
    <numFmt numFmtId="326" formatCode="_-* #,##0.00\ _P_t_s_-;\-* #,##0.00\ _P_t_s_-;_-* &quot;-&quot;??\ _P_t_s_-;_-@_-"/>
    <numFmt numFmtId="327" formatCode="_-* #,##0.00\ _F_-;\-* #,##0.00\ _F_-;_-* &quot;-&quot;??\ _F_-;_-@_-"/>
    <numFmt numFmtId="328" formatCode="#,##0.0,,\ ;\(#,##0.0,,\);&quot;- &quot;"/>
    <numFmt numFmtId="329" formatCode="#,##0.0\x_);\(#,##0.0\x\)"/>
    <numFmt numFmtId="330" formatCode="#,##0.0%_);\(#,##0.0%\)"/>
    <numFmt numFmtId="331" formatCode="&quot;$&quot;#,##0;[Red]\-&quot;$&quot;#,##0"/>
    <numFmt numFmtId="332" formatCode="&quot;₩&quot;#,##0.00;[Red]&quot;₩&quot;\-#,##0.00"/>
    <numFmt numFmtId="333" formatCode="_-* #,##0.00\ &quot;F&quot;_-;\-* #,##0.00\ &quot;F&quot;_-;_-* &quot;-&quot;??\ &quot;F&quot;_-;_-@_-"/>
    <numFmt numFmtId="334" formatCode="#,##0.00000000000000000000000000;\(#,##0.00000000000000000000000000\)"/>
    <numFmt numFmtId="335" formatCode="0.0\x;\(0.0\)\x"/>
    <numFmt numFmtId="336" formatCode="#,##0.00\x_);\(#,##0.00\x\);\-_)"/>
    <numFmt numFmtId="337" formatCode="_-* #,##0\x_-;* \(#,##0\x\);_-* &quot;na&quot;_-;_-@_-"/>
    <numFmt numFmtId="338" formatCode="0.00_)"/>
    <numFmt numFmtId="339" formatCode="#,##0\ [$€-1]"/>
    <numFmt numFmtId="340" formatCode="#,##0_)&quot;p&quot;;\(#,##0\)&quot;p&quot;;\-_)&quot;p&quot;"/>
    <numFmt numFmtId="341" formatCode="#,##0.0000000_);[Blue]\(#,##0.0000000\)"/>
    <numFmt numFmtId="342" formatCode="0.0000000%"/>
    <numFmt numFmtId="343" formatCode="0%_);\(0%\)"/>
    <numFmt numFmtId="344" formatCode="#,##0.000000000000000000000000000;\(#,##0.000000000000000000000000000\)"/>
    <numFmt numFmtId="345" formatCode="\+\ 0.0%;\ \-\ 0.0%;\ &quot;- &quot;"/>
    <numFmt numFmtId="346" formatCode="#,##0.00%_);\(#,##0.00%\);\-_)"/>
    <numFmt numFmtId="347" formatCode="[$-F400]h:mm:ss\ AM/PM"/>
    <numFmt numFmtId="348" formatCode="#,##0.0;\(#,##0.0\)"/>
    <numFmt numFmtId="349" formatCode="_-&quot;L.&quot;\ * #,##0_-;\-&quot;L.&quot;\ * #,##0_-;_-&quot;L.&quot;\ * &quot;-&quot;_-;_-@_-"/>
    <numFmt numFmtId="350" formatCode="#,##0\ &quot;DM&quot;;[Red]\-#,##0\ &quot;DM&quot;"/>
    <numFmt numFmtId="351" formatCode="#,##0.00\ &quot;DM&quot;;[Red]\-#,##0.00\ &quot;DM&quot;"/>
    <numFmt numFmtId="352" formatCode="0\ \ ;\(0\)\ \ \ "/>
    <numFmt numFmtId="353" formatCode="#,##0;&quot;△&quot;#,##0"/>
    <numFmt numFmtId="354" formatCode="_ * #,##0.00000_ ;_ * \-#,##0.00000_ ;_ * &quot;-&quot;_ ;_ @_ "/>
    <numFmt numFmtId="355" formatCode="#,##0.0000"/>
    <numFmt numFmtId="356" formatCode="_(* #,##0.00000_);_(* \(#,##0.00000\);_(* &quot;0.0&quot;_);_(@_)"/>
    <numFmt numFmtId="357" formatCode="_ * #,##0.0_ ;_ * \-#,##0.0_ ;_ * &quot;-&quot;?_ ;_ @_ "/>
    <numFmt numFmtId="358" formatCode="_-* #,##0.0_-;\-* #,##0.0_-;_-* &quot;-&quot;?_-;_-@_-"/>
  </numFmts>
  <fonts count="219">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b/>
      <sz val="22"/>
      <color theme="3"/>
      <name val="Arial"/>
      <family val="2"/>
    </font>
    <font>
      <b/>
      <sz val="8"/>
      <color theme="1"/>
      <name val="Arial"/>
      <family val="2"/>
    </font>
    <font>
      <sz val="8"/>
      <color theme="3"/>
      <name val="Arial"/>
      <family val="2"/>
    </font>
    <font>
      <b/>
      <sz val="8"/>
      <color theme="3"/>
      <name val="Arial"/>
      <family val="2"/>
    </font>
    <font>
      <b/>
      <sz val="8"/>
      <color rgb="FF000000"/>
      <name val="Arial"/>
      <family val="2"/>
    </font>
    <font>
      <sz val="8"/>
      <color rgb="FF000000"/>
      <name val="Arial"/>
      <family val="2"/>
    </font>
    <font>
      <sz val="11"/>
      <color theme="1"/>
      <name val="Arial"/>
      <family val="2"/>
    </font>
    <font>
      <i/>
      <sz val="8"/>
      <name val="Arial"/>
      <family val="2"/>
    </font>
    <font>
      <b/>
      <sz val="16"/>
      <color theme="3"/>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1"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1" fontId="20" fillId="0" borderId="0" applyFont="0" applyFill="0" applyBorder="0" applyAlignment="0" applyProtection="0"/>
    <xf numFmtId="182" fontId="20" fillId="0" borderId="0" applyFont="0" applyFill="0" applyBorder="0" applyAlignment="0" applyProtection="0"/>
    <xf numFmtId="166" fontId="20" fillId="0" borderId="0" applyFont="0" applyFill="0" applyBorder="0" applyAlignment="0" applyProtection="0"/>
    <xf numFmtId="183"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4" fontId="21" fillId="0" borderId="0"/>
    <xf numFmtId="0" fontId="21" fillId="0" borderId="0"/>
    <xf numFmtId="0" fontId="22" fillId="0" borderId="0"/>
    <xf numFmtId="0" fontId="22" fillId="0" borderId="0"/>
    <xf numFmtId="0" fontId="21" fillId="0" borderId="0"/>
    <xf numFmtId="0" fontId="22" fillId="0" borderId="0"/>
    <xf numFmtId="184" fontId="22" fillId="0" borderId="0"/>
    <xf numFmtId="184" fontId="22" fillId="0" borderId="0"/>
    <xf numFmtId="184" fontId="21" fillId="0" borderId="0"/>
    <xf numFmtId="184" fontId="22" fillId="0" borderId="0"/>
    <xf numFmtId="185" fontId="18" fillId="0" borderId="0" applyFont="0" applyFill="0" applyBorder="0" applyAlignment="0" applyProtection="0"/>
    <xf numFmtId="186"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7"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8"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89" fontId="18" fillId="0" borderId="0" applyFont="0" applyFill="0" applyBorder="0" applyProtection="0">
      <alignment wrapText="1"/>
    </xf>
    <xf numFmtId="190" fontId="18" fillId="0" borderId="0" applyFont="0" applyFill="0" applyBorder="0" applyProtection="0">
      <alignment wrapText="1"/>
    </xf>
    <xf numFmtId="191" fontId="18" fillId="0" borderId="0" applyFont="0" applyFill="0" applyBorder="0" applyProtection="0">
      <alignment wrapText="1"/>
    </xf>
    <xf numFmtId="190" fontId="18" fillId="0" borderId="0" applyFont="0" applyFill="0" applyBorder="0" applyProtection="0">
      <alignment horizontal="left" wrapText="1"/>
    </xf>
    <xf numFmtId="192" fontId="18" fillId="0" borderId="0" applyFont="0" applyFill="0" applyBorder="0" applyProtection="0">
      <alignment horizontal="left" wrapText="1"/>
    </xf>
    <xf numFmtId="193" fontId="18" fillId="0" borderId="0" applyFont="0" applyFill="0" applyBorder="0" applyProtection="0">
      <alignment horizontal="left" wrapText="1"/>
    </xf>
    <xf numFmtId="192" fontId="18" fillId="0" borderId="0" applyFont="0" applyFill="0" applyBorder="0" applyProtection="0">
      <alignment wrapText="1"/>
    </xf>
    <xf numFmtId="194" fontId="18" fillId="0" borderId="0" applyFont="0" applyFill="0" applyBorder="0" applyProtection="0">
      <alignment wrapText="1"/>
    </xf>
    <xf numFmtId="195" fontId="18" fillId="0" borderId="0" applyFont="0" applyFill="0" applyBorder="0" applyProtection="0">
      <alignment wrapText="1"/>
    </xf>
    <xf numFmtId="194" fontId="18" fillId="0" borderId="0" applyFont="0" applyFill="0" applyBorder="0" applyProtection="0">
      <alignment wrapText="1"/>
    </xf>
    <xf numFmtId="196" fontId="18" fillId="0" borderId="0" applyFont="0" applyFill="0" applyBorder="0" applyProtection="0">
      <alignment wrapText="1"/>
    </xf>
    <xf numFmtId="197" fontId="18" fillId="0" borderId="0" applyFont="0" applyFill="0" applyBorder="0" applyProtection="0">
      <alignment wrapText="1"/>
    </xf>
    <xf numFmtId="196" fontId="18" fillId="0" borderId="0" applyFont="0" applyFill="0" applyBorder="0" applyProtection="0">
      <alignment wrapText="1"/>
    </xf>
    <xf numFmtId="198" fontId="18" fillId="0" borderId="0" applyFont="0" applyFill="0" applyBorder="0" applyProtection="0">
      <alignment wrapText="1"/>
    </xf>
    <xf numFmtId="199" fontId="18" fillId="0" borderId="0" applyFont="0" applyFill="0" applyBorder="0" applyProtection="0">
      <alignment wrapText="1"/>
    </xf>
    <xf numFmtId="198" fontId="18" fillId="0" borderId="0" applyFont="0" applyFill="0" applyBorder="0" applyProtection="0">
      <alignment wrapText="1"/>
    </xf>
    <xf numFmtId="200"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Alignment="0" applyProtection="0"/>
    <xf numFmtId="203" fontId="18" fillId="0" borderId="0" applyFont="0" applyFill="0" applyBorder="0" applyAlignment="0" applyProtection="0"/>
    <xf numFmtId="200" fontId="18" fillId="0" borderId="0" applyFont="0" applyFill="0" applyBorder="0" applyProtection="0">
      <alignment horizontal="right"/>
    </xf>
    <xf numFmtId="204" fontId="18" fillId="0" borderId="0" applyFont="0" applyFill="0" applyBorder="0" applyProtection="0">
      <alignment horizontal="right"/>
    </xf>
    <xf numFmtId="205" fontId="18" fillId="0" borderId="0" applyFont="0" applyFill="0" applyBorder="0" applyProtection="0">
      <alignment horizontal="right"/>
    </xf>
    <xf numFmtId="204" fontId="18" fillId="0" borderId="0" applyFont="0" applyFill="0" applyBorder="0" applyProtection="0">
      <alignment horizontal="right"/>
    </xf>
    <xf numFmtId="206" fontId="18" fillId="0" borderId="0" applyFont="0" applyFill="0" applyBorder="0" applyProtection="0">
      <alignment horizontal="right"/>
    </xf>
    <xf numFmtId="207" fontId="18" fillId="0" borderId="0" applyFont="0" applyFill="0" applyBorder="0" applyProtection="0">
      <alignment horizontal="right"/>
    </xf>
    <xf numFmtId="206" fontId="18" fillId="0" borderId="0" applyFont="0" applyFill="0" applyBorder="0" applyProtection="0">
      <alignment horizontal="right"/>
    </xf>
    <xf numFmtId="208" fontId="18" fillId="0" borderId="0" applyFont="0" applyFill="0" applyBorder="0" applyProtection="0">
      <alignment horizontal="right"/>
    </xf>
    <xf numFmtId="209" fontId="18" fillId="0" borderId="0" applyFont="0" applyFill="0" applyBorder="0" applyProtection="0">
      <alignment horizontal="right"/>
    </xf>
    <xf numFmtId="208" fontId="18" fillId="0" borderId="0" applyFont="0" applyFill="0" applyBorder="0" applyProtection="0">
      <alignment horizontal="right"/>
    </xf>
    <xf numFmtId="210" fontId="18" fillId="0" borderId="0" applyFont="0" applyFill="0" applyBorder="0" applyProtection="0">
      <alignment horizontal="right"/>
    </xf>
    <xf numFmtId="211" fontId="18" fillId="0" borderId="0" applyFont="0" applyFill="0" applyBorder="0" applyProtection="0">
      <alignment horizontal="right"/>
    </xf>
    <xf numFmtId="210" fontId="18" fillId="0" borderId="0" applyFont="0" applyFill="0" applyBorder="0" applyProtection="0">
      <alignment horizontal="right"/>
    </xf>
    <xf numFmtId="0" fontId="18" fillId="0" borderId="0" applyFont="0" applyFill="0" applyBorder="0" applyProtection="0">
      <alignment horizontal="right"/>
    </xf>
    <xf numFmtId="212"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214" fontId="18" fillId="0" borderId="0" applyFont="0" applyFill="0" applyBorder="0" applyProtection="0">
      <alignment horizontal="right"/>
    </xf>
    <xf numFmtId="213" fontId="18" fillId="0" borderId="0" applyFont="0" applyFill="0" applyBorder="0" applyProtection="0">
      <alignment horizontal="right"/>
    </xf>
    <xf numFmtId="215" fontId="18" fillId="0" borderId="0" applyFont="0" applyFill="0" applyBorder="0" applyProtection="0">
      <alignment horizontal="right"/>
    </xf>
    <xf numFmtId="216" fontId="18" fillId="0" borderId="0" applyFont="0" applyFill="0" applyBorder="0" applyProtection="0">
      <alignment horizontal="right"/>
    </xf>
    <xf numFmtId="215" fontId="18" fillId="0" borderId="0" applyFont="0" applyFill="0" applyBorder="0" applyProtection="0">
      <alignment horizontal="right"/>
    </xf>
    <xf numFmtId="217" fontId="18" fillId="0" borderId="0" applyFont="0" applyFill="0" applyBorder="0" applyProtection="0">
      <alignment horizontal="right"/>
    </xf>
    <xf numFmtId="218" fontId="18" fillId="0" borderId="0" applyFont="0" applyFill="0" applyBorder="0" applyProtection="0">
      <alignment horizontal="right"/>
    </xf>
    <xf numFmtId="208" fontId="18" fillId="0" borderId="0">
      <alignment horizontal="right"/>
    </xf>
    <xf numFmtId="208" fontId="18" fillId="0" borderId="0">
      <alignment horizontal="right"/>
    </xf>
    <xf numFmtId="210" fontId="18" fillId="0" borderId="0">
      <alignment horizontal="right"/>
    </xf>
    <xf numFmtId="210" fontId="18" fillId="0" borderId="0">
      <alignment horizontal="right"/>
    </xf>
    <xf numFmtId="208" fontId="18" fillId="0" borderId="0">
      <alignment horizontal="right"/>
    </xf>
    <xf numFmtId="208" fontId="18" fillId="0" borderId="0">
      <alignment horizontal="right"/>
    </xf>
    <xf numFmtId="206" fontId="18" fillId="0" borderId="0" applyFont="0" applyProtection="0">
      <alignment horizontal="right"/>
    </xf>
    <xf numFmtId="208" fontId="18" fillId="0" borderId="0" applyFont="0" applyProtection="0">
      <alignment horizontal="right"/>
    </xf>
    <xf numFmtId="217" fontId="18" fillId="0" borderId="0" applyFont="0" applyFill="0" applyBorder="0" applyProtection="0">
      <alignment horizontal="right"/>
    </xf>
    <xf numFmtId="219" fontId="18" fillId="0" borderId="0" applyFont="0" applyFill="0" applyBorder="0" applyProtection="0">
      <alignment horizontal="right"/>
    </xf>
    <xf numFmtId="220" fontId="18" fillId="0" borderId="0" applyFont="0" applyFill="0" applyBorder="0" applyProtection="0">
      <alignment horizontal="right"/>
    </xf>
    <xf numFmtId="219" fontId="18" fillId="0" borderId="0" applyFont="0" applyFill="0" applyBorder="0" applyProtection="0">
      <alignment horizontal="right"/>
    </xf>
    <xf numFmtId="221" fontId="18" fillId="0" borderId="0" applyFont="0" applyFill="0" applyBorder="0" applyProtection="0">
      <alignment horizontal="right"/>
    </xf>
    <xf numFmtId="222" fontId="18" fillId="0" borderId="0" applyFont="0" applyFill="0" applyBorder="0" applyProtection="0">
      <alignment horizontal="right"/>
    </xf>
    <xf numFmtId="221" fontId="18" fillId="0" borderId="0" applyFont="0" applyFill="0" applyBorder="0" applyProtection="0">
      <alignment horizontal="right"/>
    </xf>
    <xf numFmtId="223" fontId="18" fillId="0" borderId="0" applyFont="0" applyFill="0" applyBorder="0" applyProtection="0">
      <alignment horizontal="right"/>
    </xf>
    <xf numFmtId="224" fontId="18" fillId="0" borderId="0" applyFont="0" applyFill="0" applyBorder="0" applyProtection="0">
      <alignment horizontal="right"/>
    </xf>
    <xf numFmtId="223" fontId="18" fillId="0" borderId="0" applyFont="0" applyFill="0" applyBorder="0" applyProtection="0">
      <alignment horizontal="right"/>
    </xf>
    <xf numFmtId="185" fontId="18" fillId="0" borderId="0" applyFont="0" applyFill="0" applyBorder="0" applyProtection="0">
      <alignment horizontal="right"/>
    </xf>
    <xf numFmtId="225"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6" fontId="26" fillId="37" borderId="22" applyNumberFormat="0">
      <alignment horizontal="center" vertical="center"/>
    </xf>
    <xf numFmtId="226" fontId="27" fillId="37" borderId="22" applyNumberFormat="0">
      <alignment horizontal="center" vertical="center"/>
    </xf>
    <xf numFmtId="226" fontId="27" fillId="37" borderId="22" applyNumberFormat="0">
      <alignment horizontal="center" vertical="center"/>
    </xf>
    <xf numFmtId="226" fontId="26" fillId="37" borderId="22" applyNumberFormat="0">
      <alignment horizontal="center" vertical="center"/>
    </xf>
    <xf numFmtId="226"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0" fontId="33" fillId="0" borderId="0"/>
    <xf numFmtId="180" fontId="35" fillId="0" borderId="0"/>
    <xf numFmtId="180" fontId="35" fillId="0" borderId="0"/>
    <xf numFmtId="180" fontId="33" fillId="0" borderId="0"/>
    <xf numFmtId="180" fontId="35" fillId="0" borderId="0"/>
    <xf numFmtId="227" fontId="18" fillId="0" borderId="0" applyFont="0" applyFill="0" applyBorder="0" applyAlignment="0" applyProtection="0"/>
    <xf numFmtId="179" fontId="35"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3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8"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21"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25" fillId="0" borderId="0"/>
    <xf numFmtId="0" fontId="18" fillId="0" borderId="0" applyFont="0" applyFill="0" applyBorder="0" applyAlignment="0" applyProtection="0"/>
    <xf numFmtId="234" fontId="18" fillId="0" borderId="0" applyFont="0" applyFill="0" applyBorder="0" applyAlignment="0" applyProtection="0"/>
    <xf numFmtId="234" fontId="18" fillId="0" borderId="0"/>
    <xf numFmtId="234" fontId="18" fillId="0" borderId="0"/>
    <xf numFmtId="234" fontId="18" fillId="0" borderId="0"/>
    <xf numFmtId="234" fontId="18" fillId="0" borderId="0"/>
    <xf numFmtId="234" fontId="25" fillId="0" borderId="0"/>
    <xf numFmtId="234" fontId="18" fillId="0" borderId="0"/>
    <xf numFmtId="234" fontId="18" fillId="0" borderId="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8" fontId="18" fillId="0" borderId="0" applyFont="0" applyFill="0" applyBorder="0" applyAlignment="0" applyProtection="0"/>
    <xf numFmtId="234" fontId="18" fillId="0" borderId="0" applyFont="0" applyFill="0" applyBorder="0" applyAlignment="0" applyProtection="0"/>
    <xf numFmtId="230" fontId="35"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9" fontId="35"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21"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35"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29" fontId="22"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21" fillId="0" borderId="0" applyFont="0" applyFill="0" applyBorder="0" applyAlignment="0" applyProtection="0"/>
    <xf numFmtId="229" fontId="18" fillId="0" borderId="0" applyFont="0" applyFill="0" applyBorder="0" applyAlignment="0" applyProtection="0"/>
    <xf numFmtId="232" fontId="18" fillId="0" borderId="0" applyFont="0" applyFill="0" applyBorder="0" applyAlignment="0" applyProtection="0"/>
    <xf numFmtId="233"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40" fontId="18" fillId="0" borderId="0" applyFont="0" applyFill="0" applyBorder="0" applyAlignment="0" applyProtection="0"/>
    <xf numFmtId="241" fontId="35"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18" fillId="0" borderId="0" applyFont="0" applyFill="0" applyBorder="0" applyAlignment="0" applyProtection="0"/>
    <xf numFmtId="243" fontId="18" fillId="0" borderId="0" applyFont="0" applyFill="0" applyBorder="0" applyAlignment="0" applyProtection="0"/>
    <xf numFmtId="198" fontId="18" fillId="0" borderId="0" applyFont="0" applyFill="0" applyBorder="0" applyAlignment="0" applyProtection="0"/>
    <xf numFmtId="19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5" fontId="19"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4" fontId="19"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247" fontId="18" fillId="0" borderId="0" applyFont="0" applyFill="0" applyBorder="0" applyAlignment="0" applyProtection="0"/>
    <xf numFmtId="0" fontId="25" fillId="0" borderId="0" applyFont="0" applyFill="0" applyBorder="0" applyAlignment="0" applyProtection="0"/>
    <xf numFmtId="241"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49" fontId="25" fillId="48" borderId="0" applyNumberFormat="0" applyFont="0" applyBorder="0" applyAlignment="0" applyProtection="0"/>
    <xf numFmtId="248"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8"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0" fontId="18" fillId="0" borderId="0" applyFont="0" applyFill="0" applyBorder="0" applyAlignment="0" applyProtection="0"/>
    <xf numFmtId="251" fontId="35"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2"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179" fontId="18" fillId="0" borderId="24"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21"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9" fontId="18" fillId="0" borderId="0" applyFont="0" applyFill="0" applyBorder="0" applyProtection="0">
      <alignment horizontal="right"/>
    </xf>
    <xf numFmtId="260" fontId="35"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6"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64"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Protection="0">
      <alignment horizontal="right"/>
    </xf>
    <xf numFmtId="246" fontId="19" fillId="0" borderId="0" applyFont="0" applyFill="0" applyBorder="0" applyAlignment="0" applyProtection="0"/>
    <xf numFmtId="0" fontId="19"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0" fontId="34" fillId="50" borderId="0" applyNumberFormat="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5" fontId="18" fillId="0" borderId="0" applyFont="0" applyFill="0" applyBorder="0" applyAlignment="0" applyProtection="0"/>
    <xf numFmtId="266"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248" fontId="41" fillId="0" borderId="25" applyNumberFormat="0" applyFill="0" applyAlignment="0" applyProtection="0"/>
    <xf numFmtId="0" fontId="42" fillId="0" borderId="0"/>
    <xf numFmtId="0" fontId="42" fillId="0" borderId="0"/>
    <xf numFmtId="248"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8" fontId="46" fillId="0" borderId="0" applyNumberFormat="0" applyFill="0" applyBorder="0" applyProtection="0">
      <alignment horizontal="centerContinuous"/>
    </xf>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6"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7" fontId="47" fillId="0" borderId="0" applyFont="0" applyFill="0" applyBorder="0" applyAlignment="0" applyProtection="0"/>
    <xf numFmtId="268" fontId="47" fillId="0" borderId="0" applyFont="0" applyFill="0" applyBorder="0" applyAlignment="0" applyProtection="0"/>
    <xf numFmtId="269" fontId="18" fillId="0" borderId="0">
      <alignment horizontal="left" wrapText="1"/>
    </xf>
    <xf numFmtId="0" fontId="32" fillId="0" borderId="0" applyNumberFormat="0" applyFill="0" applyBorder="0" applyAlignment="0" applyProtection="0"/>
    <xf numFmtId="0" fontId="47" fillId="0" borderId="0"/>
    <xf numFmtId="270" fontId="45" fillId="0" borderId="0" applyFill="0" applyBorder="0" applyAlignment="0" applyProtection="0"/>
    <xf numFmtId="271"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2" fontId="18" fillId="0" borderId="0">
      <alignment horizontal="left"/>
    </xf>
    <xf numFmtId="273" fontId="51" fillId="0" borderId="0">
      <alignment horizontal="left"/>
    </xf>
    <xf numFmtId="14" fontId="50" fillId="0" borderId="0" applyFill="0" applyBorder="0" applyProtection="0">
      <alignment horizontal="right"/>
    </xf>
    <xf numFmtId="274" fontId="18" fillId="0" borderId="0" applyFont="0" applyFill="0" applyBorder="0" applyAlignment="0" applyProtection="0"/>
    <xf numFmtId="1" fontId="50" fillId="0" borderId="0" applyFill="0" applyBorder="0" applyProtection="0">
      <alignment horizontal="right"/>
    </xf>
    <xf numFmtId="275" fontId="18" fillId="0" borderId="0"/>
    <xf numFmtId="275"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6"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7"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8" fontId="37" fillId="0" borderId="0"/>
    <xf numFmtId="279"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49"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79" fontId="18" fillId="0" borderId="32" applyBorder="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0" fontId="18" fillId="0" borderId="0"/>
    <xf numFmtId="179"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0"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0" fontId="83" fillId="0" borderId="0">
      <alignment horizontal="right"/>
    </xf>
    <xf numFmtId="281"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1"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79" fontId="18" fillId="0" borderId="34" applyBorder="0">
      <alignment horizontal="center"/>
    </xf>
    <xf numFmtId="179" fontId="18" fillId="0" borderId="34" applyBorder="0">
      <alignment horizontal="center"/>
    </xf>
    <xf numFmtId="0" fontId="18" fillId="0" borderId="0"/>
    <xf numFmtId="179" fontId="18" fillId="0" borderId="34" applyBorder="0">
      <alignment horizontal="center"/>
    </xf>
    <xf numFmtId="179"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169" fontId="18" fillId="0" borderId="0" applyFont="0" applyFill="0" applyBorder="0" applyAlignment="0" applyProtection="0"/>
    <xf numFmtId="283" fontId="1" fillId="0" borderId="0" applyFont="0" applyFill="0" applyBorder="0" applyAlignment="0" applyProtection="0"/>
    <xf numFmtId="169" fontId="18" fillId="0" borderId="0" applyFont="0" applyFill="0" applyBorder="0" applyAlignment="0" applyProtection="0"/>
    <xf numFmtId="38" fontId="92" fillId="0" borderId="0">
      <alignment horizontal="center"/>
      <protection locked="0"/>
    </xf>
    <xf numFmtId="0" fontId="18" fillId="0" borderId="0"/>
    <xf numFmtId="0" fontId="42" fillId="0" borderId="0"/>
    <xf numFmtId="284" fontId="37" fillId="0" borderId="0" applyFont="0" applyFill="0" applyBorder="0" applyAlignment="0" applyProtection="0">
      <alignment horizontal="right"/>
    </xf>
    <xf numFmtId="0" fontId="18" fillId="0" borderId="0"/>
    <xf numFmtId="285" fontId="37" fillId="0" borderId="0" applyFont="0" applyFill="0" applyBorder="0" applyAlignment="0" applyProtection="0"/>
    <xf numFmtId="0" fontId="18" fillId="0" borderId="0"/>
    <xf numFmtId="0" fontId="42" fillId="0" borderId="0"/>
    <xf numFmtId="0" fontId="42" fillId="0" borderId="0"/>
    <xf numFmtId="171"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alignment vertical="top"/>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0" fontId="42" fillId="0" borderId="0"/>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171" fontId="18" fillId="0" borderId="0" applyFont="0" applyFill="0" applyBorder="0" applyAlignment="0" applyProtection="0"/>
    <xf numFmtId="0" fontId="42" fillId="0" borderId="0"/>
    <xf numFmtId="171" fontId="53" fillId="0" borderId="0" applyFont="0" applyFill="0" applyBorder="0" applyAlignment="0" applyProtection="0"/>
    <xf numFmtId="171" fontId="18" fillId="0" borderId="0" applyFont="0" applyFill="0" applyBorder="0" applyAlignment="0" applyProtection="0"/>
    <xf numFmtId="28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18"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7"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8" fillId="0" borderId="0" applyFont="0" applyFill="0" applyBorder="0" applyAlignment="0" applyProtection="0"/>
    <xf numFmtId="286"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0" fontId="18" fillId="0" borderId="0"/>
    <xf numFmtId="171" fontId="52" fillId="0" borderId="0" applyFont="0" applyFill="0" applyBorder="0" applyAlignment="0" applyProtection="0"/>
    <xf numFmtId="0" fontId="42"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286" fontId="18"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18" fillId="0" borderId="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0" fontId="18" fillId="0" borderId="0"/>
    <xf numFmtId="171" fontId="94" fillId="0" borderId="0" applyFont="0" applyFill="0" applyBorder="0" applyAlignment="0" applyProtection="0"/>
    <xf numFmtId="0" fontId="18" fillId="0" borderId="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52"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57" fillId="0" borderId="0"/>
    <xf numFmtId="0" fontId="18" fillId="0" borderId="0"/>
    <xf numFmtId="0" fontId="42" fillId="0" borderId="0"/>
    <xf numFmtId="179"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89" fontId="22" fillId="0" borderId="0" applyFont="0" applyFill="0" applyBorder="0" applyAlignment="0" applyProtection="0"/>
    <xf numFmtId="0" fontId="18" fillId="0" borderId="0"/>
    <xf numFmtId="0" fontId="42" fillId="0" borderId="0"/>
    <xf numFmtId="290"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1"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79" fontId="18" fillId="0" borderId="31">
      <alignment horizontal="left"/>
    </xf>
    <xf numFmtId="0" fontId="18" fillId="0" borderId="0"/>
    <xf numFmtId="0" fontId="42" fillId="0" borderId="0"/>
    <xf numFmtId="168" fontId="18" fillId="0" borderId="0" applyFont="0" applyFill="0" applyBorder="0" applyAlignment="0" applyProtection="0"/>
    <xf numFmtId="168" fontId="18" fillId="0" borderId="0" applyFont="0" applyFill="0" applyBorder="0" applyAlignment="0" applyProtection="0"/>
    <xf numFmtId="292" fontId="18" fillId="0" borderId="0" applyFont="0" applyFill="0" applyBorder="0" applyAlignment="0" applyProtection="0"/>
    <xf numFmtId="293" fontId="37" fillId="0" borderId="0" applyFont="0" applyFill="0" applyBorder="0" applyAlignment="0" applyProtection="0">
      <alignment horizontal="right"/>
    </xf>
    <xf numFmtId="0" fontId="18" fillId="0" borderId="0"/>
    <xf numFmtId="0" fontId="42" fillId="0" borderId="0"/>
    <xf numFmtId="294" fontId="18"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0" fontId="18"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0" fontId="42"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8" fillId="0" borderId="0" applyFont="0" applyFill="0" applyBorder="0" applyAlignment="0" applyProtection="0"/>
    <xf numFmtId="294" fontId="18" fillId="0" borderId="0" applyFont="0" applyFill="0" applyBorder="0" applyAlignment="0" applyProtection="0"/>
    <xf numFmtId="170" fontId="18" fillId="0" borderId="0" applyFont="0" applyFill="0" applyBorder="0" applyAlignment="0" applyProtection="0"/>
    <xf numFmtId="296" fontId="57" fillId="0" borderId="0"/>
    <xf numFmtId="0" fontId="18" fillId="0" borderId="0"/>
    <xf numFmtId="0" fontId="42" fillId="0" borderId="0"/>
    <xf numFmtId="297" fontId="18" fillId="0" borderId="0" applyFont="0" applyFill="0" applyBorder="0" applyAlignment="0" applyProtection="0"/>
    <xf numFmtId="0" fontId="18" fillId="0" borderId="0"/>
    <xf numFmtId="0" fontId="42" fillId="0" borderId="0"/>
    <xf numFmtId="298"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299" fontId="22" fillId="89" borderId="0">
      <alignment horizontal="right"/>
    </xf>
    <xf numFmtId="300" fontId="22" fillId="0" borderId="0">
      <protection locked="0"/>
    </xf>
    <xf numFmtId="301" fontId="22" fillId="0" borderId="20"/>
    <xf numFmtId="0" fontId="99" fillId="89" borderId="0">
      <alignment horizontal="right"/>
    </xf>
    <xf numFmtId="302" fontId="22" fillId="0" borderId="0"/>
    <xf numFmtId="303" fontId="100" fillId="0" borderId="0">
      <protection locked="0"/>
    </xf>
    <xf numFmtId="0" fontId="18" fillId="0" borderId="0"/>
    <xf numFmtId="304" fontId="37" fillId="0" borderId="0" applyFont="0" applyFill="0" applyBorder="0" applyAlignment="0" applyProtection="0"/>
    <xf numFmtId="0" fontId="18" fillId="0" borderId="0"/>
    <xf numFmtId="0" fontId="42" fillId="0" borderId="0"/>
    <xf numFmtId="0" fontId="42" fillId="0" borderId="0"/>
    <xf numFmtId="0" fontId="18" fillId="0" borderId="0"/>
    <xf numFmtId="305"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6"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7" fontId="102" fillId="0" borderId="0"/>
    <xf numFmtId="308"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09" fontId="74" fillId="0" borderId="0" applyFont="0" applyFill="0" applyBorder="0" applyAlignment="0" applyProtection="0"/>
    <xf numFmtId="0" fontId="18" fillId="0" borderId="0"/>
    <xf numFmtId="0" fontId="42" fillId="0" borderId="0"/>
    <xf numFmtId="310" fontId="37" fillId="0" borderId="36" applyNumberFormat="0" applyFont="0" applyFill="0" applyAlignment="0" applyProtection="0"/>
    <xf numFmtId="0" fontId="18" fillId="0" borderId="0"/>
    <xf numFmtId="0" fontId="42" fillId="0" borderId="0"/>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0" fontId="18" fillId="0" borderId="0"/>
    <xf numFmtId="299" fontId="22" fillId="0" borderId="10">
      <alignment horizontal="right"/>
    </xf>
    <xf numFmtId="0" fontId="42" fillId="0" borderId="0"/>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0" fontId="42" fillId="0" borderId="0"/>
    <xf numFmtId="299" fontId="22" fillId="89" borderId="37">
      <alignment horizontal="right"/>
    </xf>
    <xf numFmtId="0" fontId="42" fillId="0" borderId="0"/>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1" fontId="18" fillId="0" borderId="0" applyFont="0" applyFill="0" applyBorder="0" applyAlignment="0" applyProtection="0"/>
    <xf numFmtId="311" fontId="18" fillId="0" borderId="0" applyFont="0" applyFill="0" applyBorder="0" applyAlignment="0" applyProtection="0"/>
    <xf numFmtId="0" fontId="18" fillId="0" borderId="0"/>
    <xf numFmtId="0" fontId="42" fillId="0" borderId="0"/>
    <xf numFmtId="0" fontId="18" fillId="0" borderId="0"/>
    <xf numFmtId="0" fontId="42" fillId="0" borderId="0"/>
    <xf numFmtId="312"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3" fontId="62" fillId="0" borderId="0" applyFill="0" applyBorder="0">
      <alignment horizontal="right" vertical="top"/>
    </xf>
    <xf numFmtId="0" fontId="18" fillId="0" borderId="0"/>
    <xf numFmtId="0" fontId="42" fillId="0" borderId="0"/>
    <xf numFmtId="314"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5" fontId="106" fillId="0" borderId="38">
      <alignment horizontal="left"/>
    </xf>
    <xf numFmtId="0" fontId="42" fillId="0" borderId="0"/>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0" fontId="18" fillId="0" borderId="0"/>
    <xf numFmtId="0" fontId="42" fillId="0" borderId="0"/>
    <xf numFmtId="315" fontId="62" fillId="0" borderId="0">
      <alignment horizontal="center"/>
    </xf>
    <xf numFmtId="0" fontId="18" fillId="0" borderId="0"/>
    <xf numFmtId="0" fontId="42" fillId="0" borderId="0"/>
    <xf numFmtId="315" fontId="107" fillId="0" borderId="38">
      <alignment horizontal="center"/>
    </xf>
    <xf numFmtId="0" fontId="42" fillId="0" borderId="0"/>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0" fontId="18" fillId="0" borderId="0"/>
    <xf numFmtId="0" fontId="42" fillId="0" borderId="0"/>
    <xf numFmtId="41" fontId="62" fillId="0" borderId="38" applyFill="0" applyBorder="0" applyProtection="0">
      <alignment horizontal="right" vertical="top"/>
    </xf>
    <xf numFmtId="0" fontId="42" fillId="0" borderId="0"/>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0" fontId="18" fillId="0" borderId="0"/>
    <xf numFmtId="0" fontId="42" fillId="0" borderId="0"/>
    <xf numFmtId="315" fontId="25" fillId="0" borderId="0"/>
    <xf numFmtId="0" fontId="18" fillId="0" borderId="0"/>
    <xf numFmtId="0" fontId="42" fillId="0" borderId="0"/>
    <xf numFmtId="315" fontId="108" fillId="0" borderId="0"/>
    <xf numFmtId="0" fontId="18" fillId="0" borderId="0"/>
    <xf numFmtId="0" fontId="42" fillId="0" borderId="0"/>
    <xf numFmtId="315" fontId="18" fillId="0" borderId="0"/>
    <xf numFmtId="0" fontId="18" fillId="0" borderId="0"/>
    <xf numFmtId="0" fontId="42" fillId="0" borderId="0"/>
    <xf numFmtId="315"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6"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7" fontId="111" fillId="0" borderId="18" applyNumberFormat="0" applyFill="0" applyBorder="0" applyAlignment="0" applyProtection="0"/>
    <xf numFmtId="0" fontId="18" fillId="0" borderId="0"/>
    <xf numFmtId="0" fontId="42" fillId="0" borderId="0"/>
    <xf numFmtId="277"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8"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19" fontId="123" fillId="0" borderId="0">
      <protection locked="0"/>
    </xf>
    <xf numFmtId="0" fontId="18" fillId="0" borderId="0"/>
    <xf numFmtId="0" fontId="42" fillId="0" borderId="0"/>
    <xf numFmtId="319" fontId="123" fillId="0" borderId="0">
      <protection locked="0"/>
    </xf>
    <xf numFmtId="0" fontId="18" fillId="0" borderId="0"/>
    <xf numFmtId="0" fontId="42" fillId="0" borderId="0"/>
    <xf numFmtId="179"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0"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0" fontId="126" fillId="0" borderId="18">
      <protection locked="0"/>
    </xf>
    <xf numFmtId="180"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5"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79" fontId="129" fillId="44" borderId="0"/>
    <xf numFmtId="0" fontId="18" fillId="0" borderId="0"/>
    <xf numFmtId="0" fontId="42" fillId="0" borderId="0"/>
    <xf numFmtId="179" fontId="111" fillId="0" borderId="0" applyNumberFormat="0" applyBorder="0" applyAlignment="0" applyProtection="0"/>
    <xf numFmtId="0" fontId="18"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41" fontId="132" fillId="0" borderId="0" applyFont="0" applyFill="0" applyBorder="0" applyAlignment="0" applyProtection="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43" fontId="52" fillId="0" borderId="0" applyFont="0" applyFill="0" applyBorder="0" applyAlignment="0" applyProtection="0"/>
    <xf numFmtId="43"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43"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2" fontId="18" fillId="0" borderId="0" applyFont="0" applyFill="0" applyBorder="0" applyAlignment="0" applyProtection="0"/>
    <xf numFmtId="0" fontId="18" fillId="0" borderId="0"/>
    <xf numFmtId="0" fontId="42" fillId="0" borderId="0"/>
    <xf numFmtId="323"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4" fontId="18" fillId="0" borderId="0"/>
    <xf numFmtId="0" fontId="18" fillId="0" borderId="0"/>
    <xf numFmtId="0" fontId="42" fillId="0" borderId="0"/>
    <xf numFmtId="325" fontId="18" fillId="0" borderId="0"/>
    <xf numFmtId="0" fontId="18" fillId="0" borderId="0"/>
    <xf numFmtId="0" fontId="42" fillId="0" borderId="0"/>
    <xf numFmtId="41" fontId="18" fillId="0" borderId="0" applyFont="0" applyFill="0" applyBorder="0" applyAlignment="0" applyProtection="0"/>
    <xf numFmtId="43"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6" fontId="18" fillId="0" borderId="0" applyFont="0" applyFill="0" applyBorder="0" applyAlignment="0" applyProtection="0"/>
    <xf numFmtId="38" fontId="20" fillId="0" borderId="0" applyFont="0" applyFill="0" applyBorder="0" applyAlignment="0" applyProtection="0"/>
    <xf numFmtId="327" fontId="18" fillId="0" borderId="0" applyFont="0" applyFill="0" applyBorder="0" applyAlignment="0" applyProtection="0"/>
    <xf numFmtId="328" fontId="18" fillId="0" borderId="0"/>
    <xf numFmtId="328" fontId="18" fillId="0" borderId="0"/>
    <xf numFmtId="0" fontId="42" fillId="0" borderId="0"/>
    <xf numFmtId="328" fontId="18" fillId="38" borderId="0"/>
    <xf numFmtId="328" fontId="18" fillId="38"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18" fillId="0" borderId="0"/>
    <xf numFmtId="328" fontId="19" fillId="93" borderId="10"/>
    <xf numFmtId="0" fontId="42" fillId="0" borderId="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29" fontId="22" fillId="0" borderId="0" applyFont="0" applyFill="0" applyBorder="0" applyAlignment="0" applyProtection="0"/>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1" fontId="20" fillId="0" borderId="0" applyFont="0" applyFill="0" applyBorder="0" applyAlignment="0" applyProtection="0"/>
    <xf numFmtId="332"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3" fontId="18" fillId="0" borderId="0" applyFont="0" applyFill="0" applyBorder="0" applyAlignment="0" applyProtection="0"/>
    <xf numFmtId="0" fontId="18" fillId="0" borderId="0"/>
    <xf numFmtId="0" fontId="18" fillId="0" borderId="0"/>
    <xf numFmtId="334" fontId="74" fillId="0" borderId="0" applyFont="0" applyFill="0" applyBorder="0" applyAlignment="0" applyProtection="0"/>
    <xf numFmtId="0" fontId="18" fillId="0" borderId="0"/>
    <xf numFmtId="0" fontId="42" fillId="0" borderId="0"/>
    <xf numFmtId="335" fontId="18" fillId="0" borderId="0" applyFont="0" applyFill="0" applyBorder="0" applyAlignment="0" applyProtection="0"/>
    <xf numFmtId="0" fontId="18" fillId="0" borderId="0"/>
    <xf numFmtId="0" fontId="42" fillId="0" borderId="0"/>
    <xf numFmtId="336" fontId="145" fillId="0" borderId="0" applyFont="0" applyFill="0" applyBorder="0" applyAlignment="0" applyProtection="0"/>
    <xf numFmtId="0" fontId="18" fillId="0" borderId="0"/>
    <xf numFmtId="0" fontId="42" fillId="0" borderId="0"/>
    <xf numFmtId="337"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1" fontId="18" fillId="0" borderId="0"/>
    <xf numFmtId="321"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8"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39"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39" fontId="18" fillId="0" borderId="0"/>
    <xf numFmtId="339" fontId="18" fillId="0" borderId="0"/>
    <xf numFmtId="339" fontId="18" fillId="0" borderId="0"/>
    <xf numFmtId="339" fontId="18" fillId="0" borderId="0"/>
    <xf numFmtId="339" fontId="18" fillId="0" borderId="0"/>
    <xf numFmtId="339"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0"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39"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39"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4"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0"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0" fontId="18"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2" fontId="98" fillId="0" borderId="0"/>
    <xf numFmtId="0" fontId="18" fillId="0" borderId="0"/>
    <xf numFmtId="0" fontId="42" fillId="0" borderId="0"/>
    <xf numFmtId="343"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4"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5" fontId="18" fillId="0" borderId="0"/>
    <xf numFmtId="345" fontId="18" fillId="0" borderId="0"/>
    <xf numFmtId="0" fontId="42" fillId="0" borderId="0"/>
    <xf numFmtId="346"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0"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299"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7"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8"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79"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4"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79"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1" fontId="30" fillId="93" borderId="69"/>
    <xf numFmtId="321" fontId="30" fillId="93" borderId="69"/>
    <xf numFmtId="0" fontId="180" fillId="0" borderId="9" applyNumberFormat="0" applyFill="0" applyAlignment="0" applyProtection="0"/>
    <xf numFmtId="321" fontId="30" fillId="93" borderId="69"/>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18" fillId="0" borderId="0"/>
    <xf numFmtId="0" fontId="42" fillId="0" borderId="0"/>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1" fontId="30" fillId="38" borderId="69" applyBorder="0"/>
    <xf numFmtId="321" fontId="30" fillId="38" borderId="69" applyBorder="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0" fontId="18" fillId="0" borderId="0"/>
    <xf numFmtId="0" fontId="42" fillId="0" borderId="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0" fontId="42" fillId="0" borderId="0"/>
    <xf numFmtId="321" fontId="181" fillId="117" borderId="0">
      <alignment vertical="center"/>
    </xf>
    <xf numFmtId="41" fontId="18" fillId="0" borderId="0" applyFont="0" applyFill="0" applyBorder="0" applyAlignment="0" applyProtection="0"/>
    <xf numFmtId="43"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79"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49"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0" fontId="20" fillId="0" borderId="0" applyFont="0" applyFill="0" applyBorder="0" applyAlignment="0" applyProtection="0"/>
    <xf numFmtId="351"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8" fontId="21" fillId="0" borderId="0"/>
    <xf numFmtId="0" fontId="18"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2" fontId="189" fillId="0" borderId="12" applyBorder="0" applyProtection="0">
      <alignment horizontal="right"/>
    </xf>
    <xf numFmtId="352" fontId="189" fillId="0" borderId="12" applyBorder="0" applyProtection="0">
      <alignment horizontal="right"/>
    </xf>
    <xf numFmtId="0" fontId="18" fillId="0" borderId="0"/>
    <xf numFmtId="352" fontId="189" fillId="0" borderId="12" applyBorder="0" applyProtection="0">
      <alignment horizontal="right"/>
    </xf>
    <xf numFmtId="352" fontId="189" fillId="0" borderId="12" applyBorder="0" applyProtection="0">
      <alignment horizontal="right"/>
    </xf>
    <xf numFmtId="0" fontId="42" fillId="0" borderId="0"/>
    <xf numFmtId="299"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3" fontId="18" fillId="0" borderId="20">
      <alignment horizontal="right" vertical="center" shrinkToFit="1"/>
    </xf>
    <xf numFmtId="0" fontId="42" fillId="0" borderId="0"/>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4"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5" fontId="208" fillId="0" borderId="0" applyFont="0" applyFill="0" applyBorder="0" applyAlignment="0" applyProtection="0"/>
    <xf numFmtId="0" fontId="18" fillId="0" borderId="0"/>
    <xf numFmtId="0" fontId="18" fillId="0" borderId="0"/>
    <xf numFmtId="43" fontId="1" fillId="0" borderId="0" applyFont="0" applyFill="0" applyBorder="0" applyAlignment="0" applyProtection="0"/>
  </cellStyleXfs>
  <cellXfs count="151">
    <xf numFmtId="0" fontId="0" fillId="0" borderId="0" xfId="0"/>
    <xf numFmtId="0" fontId="1" fillId="33" borderId="0" xfId="0" applyFont="1" applyFill="1"/>
    <xf numFmtId="0" fontId="1" fillId="33" borderId="0" xfId="0" applyFont="1" applyFill="1" applyBorder="1"/>
    <xf numFmtId="0" fontId="209" fillId="33" borderId="0" xfId="0" applyFont="1" applyFill="1"/>
    <xf numFmtId="0" fontId="209" fillId="33" borderId="0" xfId="0" applyFont="1" applyFill="1" applyBorder="1"/>
    <xf numFmtId="174" fontId="209" fillId="33" borderId="0" xfId="0" applyNumberFormat="1" applyFont="1" applyFill="1"/>
    <xf numFmtId="0" fontId="210" fillId="33" borderId="0" xfId="1" applyFont="1" applyFill="1" applyAlignment="1">
      <alignment horizontal="left" wrapText="1"/>
    </xf>
    <xf numFmtId="0" fontId="211" fillId="35" borderId="0" xfId="30992" applyFont="1" applyFill="1" applyBorder="1" applyAlignment="1">
      <alignment horizontal="left"/>
    </xf>
    <xf numFmtId="0" fontId="211" fillId="34" borderId="0" xfId="1" applyFont="1" applyFill="1" applyBorder="1" applyAlignment="1">
      <alignment horizontal="right"/>
    </xf>
    <xf numFmtId="0" fontId="211" fillId="33" borderId="0" xfId="1" applyFont="1" applyFill="1" applyBorder="1" applyAlignment="1">
      <alignment horizontal="right"/>
    </xf>
    <xf numFmtId="0" fontId="212" fillId="33" borderId="34" xfId="1" applyFont="1" applyFill="1" applyBorder="1" applyAlignment="1"/>
    <xf numFmtId="0" fontId="211" fillId="34" borderId="34" xfId="0" applyNumberFormat="1" applyFont="1" applyFill="1" applyBorder="1" applyAlignment="1">
      <alignment horizontal="right"/>
    </xf>
    <xf numFmtId="0" fontId="211" fillId="33" borderId="0" xfId="0" applyNumberFormat="1" applyFont="1" applyFill="1" applyBorder="1" applyAlignment="1">
      <alignment horizontal="right"/>
    </xf>
    <xf numFmtId="0" fontId="33" fillId="33" borderId="0" xfId="30992" applyFont="1" applyFill="1" applyAlignment="1">
      <alignment horizontal="left"/>
    </xf>
    <xf numFmtId="0" fontId="33" fillId="33" borderId="0" xfId="30992" applyFont="1" applyFill="1" applyBorder="1" applyAlignment="1">
      <alignment horizontal="left"/>
    </xf>
    <xf numFmtId="174" fontId="209" fillId="34" borderId="0" xfId="0" applyNumberFormat="1" applyFont="1" applyFill="1" applyAlignment="1">
      <alignment horizontal="right"/>
    </xf>
    <xf numFmtId="174" fontId="209" fillId="33" borderId="0" xfId="0" applyNumberFormat="1" applyFont="1" applyFill="1" applyBorder="1" applyAlignment="1">
      <alignment horizontal="right"/>
    </xf>
    <xf numFmtId="0" fontId="213" fillId="33" borderId="0" xfId="30992" applyFont="1" applyFill="1" applyBorder="1" applyAlignment="1"/>
    <xf numFmtId="0" fontId="211" fillId="33" borderId="0" xfId="30992" applyFont="1" applyFill="1" applyBorder="1" applyAlignment="1"/>
    <xf numFmtId="174" fontId="211" fillId="34" borderId="69" xfId="0" applyNumberFormat="1" applyFont="1" applyFill="1" applyBorder="1" applyAlignment="1">
      <alignment horizontal="right"/>
    </xf>
    <xf numFmtId="174" fontId="211" fillId="33" borderId="0" xfId="0" applyNumberFormat="1" applyFont="1" applyFill="1" applyBorder="1" applyAlignment="1">
      <alignment horizontal="right"/>
    </xf>
    <xf numFmtId="0" fontId="209" fillId="35" borderId="0" xfId="30992" applyFont="1" applyFill="1" applyBorder="1" applyAlignment="1"/>
    <xf numFmtId="174" fontId="209" fillId="34" borderId="0" xfId="30992" applyNumberFormat="1" applyFont="1" applyFill="1" applyAlignment="1">
      <alignment horizontal="right"/>
    </xf>
    <xf numFmtId="174" fontId="209" fillId="33" borderId="0" xfId="30992" applyNumberFormat="1" applyFont="1" applyFill="1" applyBorder="1" applyAlignment="1">
      <alignment horizontal="right"/>
    </xf>
    <xf numFmtId="174" fontId="209" fillId="34" borderId="0" xfId="0" applyNumberFormat="1" applyFont="1" applyFill="1" applyBorder="1" applyAlignment="1">
      <alignment horizontal="right"/>
    </xf>
    <xf numFmtId="0" fontId="213" fillId="35" borderId="0" xfId="30992" applyFont="1" applyFill="1" applyBorder="1" applyAlignment="1"/>
    <xf numFmtId="0" fontId="211" fillId="35" borderId="0" xfId="30992" applyFont="1" applyFill="1" applyBorder="1" applyAlignment="1"/>
    <xf numFmtId="174" fontId="209" fillId="127" borderId="0" xfId="30992" applyNumberFormat="1" applyFont="1" applyFill="1" applyAlignment="1">
      <alignment horizontal="right"/>
    </xf>
    <xf numFmtId="174" fontId="209" fillId="127" borderId="0" xfId="0" applyNumberFormat="1" applyFont="1" applyFill="1" applyBorder="1" applyAlignment="1">
      <alignment horizontal="right"/>
    </xf>
    <xf numFmtId="174" fontId="209" fillId="127" borderId="69" xfId="0" applyNumberFormat="1" applyFont="1" applyFill="1" applyBorder="1" applyAlignment="1">
      <alignment horizontal="right"/>
    </xf>
    <xf numFmtId="0" fontId="213" fillId="33" borderId="0" xfId="30992" applyFont="1" applyFill="1" applyBorder="1" applyAlignment="1">
      <alignment horizontal="left"/>
    </xf>
    <xf numFmtId="0" fontId="76" fillId="33" borderId="0" xfId="30992" applyFont="1" applyFill="1" applyBorder="1" applyAlignment="1">
      <alignment horizontal="left"/>
    </xf>
    <xf numFmtId="174" fontId="211" fillId="34" borderId="34" xfId="0" applyNumberFormat="1" applyFont="1" applyFill="1" applyBorder="1" applyAlignment="1">
      <alignment horizontal="right"/>
    </xf>
    <xf numFmtId="174" fontId="211" fillId="33" borderId="0" xfId="30992" applyNumberFormat="1" applyFont="1" applyFill="1" applyBorder="1" applyAlignment="1">
      <alignment horizontal="right"/>
    </xf>
    <xf numFmtId="0" fontId="211" fillId="33" borderId="34" xfId="0" applyNumberFormat="1" applyFont="1" applyFill="1" applyBorder="1" applyAlignment="1">
      <alignment horizontal="right"/>
    </xf>
    <xf numFmtId="174" fontId="209" fillId="33" borderId="0" xfId="0" applyNumberFormat="1" applyFont="1" applyFill="1" applyAlignment="1">
      <alignment horizontal="right"/>
    </xf>
    <xf numFmtId="174" fontId="211" fillId="33" borderId="69" xfId="0" applyNumberFormat="1" applyFont="1" applyFill="1" applyBorder="1" applyAlignment="1">
      <alignment horizontal="right"/>
    </xf>
    <xf numFmtId="174" fontId="209" fillId="33" borderId="0" xfId="30992" applyNumberFormat="1" applyFont="1" applyFill="1" applyAlignment="1">
      <alignment horizontal="right"/>
    </xf>
    <xf numFmtId="174" fontId="209" fillId="33" borderId="69" xfId="0" applyNumberFormat="1" applyFont="1" applyFill="1" applyBorder="1" applyAlignment="1">
      <alignment horizontal="right"/>
    </xf>
    <xf numFmtId="174" fontId="211" fillId="33" borderId="34" xfId="0" applyNumberFormat="1" applyFont="1" applyFill="1" applyBorder="1" applyAlignment="1">
      <alignment horizontal="right"/>
    </xf>
    <xf numFmtId="0" fontId="211" fillId="33" borderId="0" xfId="0" applyFont="1" applyFill="1"/>
    <xf numFmtId="0" fontId="213" fillId="33" borderId="0" xfId="31292" applyFont="1" applyFill="1" applyBorder="1"/>
    <xf numFmtId="0" fontId="214" fillId="33" borderId="0" xfId="31292" applyFont="1" applyFill="1" applyBorder="1"/>
    <xf numFmtId="0" fontId="215" fillId="35" borderId="0" xfId="31292" applyFont="1" applyFill="1" applyBorder="1"/>
    <xf numFmtId="0" fontId="209" fillId="33" borderId="0" xfId="0" applyFont="1" applyFill="1" applyAlignment="1">
      <alignment horizontal="left" wrapText="1"/>
    </xf>
    <xf numFmtId="0" fontId="210" fillId="33" borderId="0" xfId="1" applyFont="1" applyFill="1" applyAlignment="1">
      <alignment wrapText="1"/>
    </xf>
    <xf numFmtId="0" fontId="211" fillId="34" borderId="34" xfId="28895" applyNumberFormat="1" applyFont="1" applyFill="1" applyBorder="1" applyAlignment="1">
      <alignment horizontal="right"/>
    </xf>
    <xf numFmtId="0" fontId="211" fillId="33" borderId="0" xfId="28895" applyNumberFormat="1" applyFont="1" applyFill="1" applyBorder="1" applyAlignment="1">
      <alignment horizontal="right"/>
    </xf>
    <xf numFmtId="0" fontId="211" fillId="33" borderId="34" xfId="28895" applyNumberFormat="1" applyFont="1" applyFill="1" applyBorder="1" applyAlignment="1">
      <alignment horizontal="right"/>
    </xf>
    <xf numFmtId="0" fontId="209" fillId="33" borderId="0" xfId="1" applyFont="1" applyFill="1" applyBorder="1" applyAlignment="1"/>
    <xf numFmtId="172" fontId="209" fillId="34" borderId="0" xfId="28895" applyNumberFormat="1" applyFont="1" applyFill="1" applyBorder="1" applyAlignment="1">
      <alignment horizontal="right"/>
    </xf>
    <xf numFmtId="172" fontId="209" fillId="33" borderId="0" xfId="28895" applyNumberFormat="1" applyFont="1" applyFill="1" applyBorder="1" applyAlignment="1">
      <alignment horizontal="right"/>
    </xf>
    <xf numFmtId="174" fontId="209" fillId="34" borderId="0" xfId="28895" applyNumberFormat="1" applyFont="1" applyFill="1" applyAlignment="1">
      <alignment horizontal="right"/>
    </xf>
    <xf numFmtId="174" fontId="209" fillId="33" borderId="0" xfId="28895" applyNumberFormat="1" applyFont="1" applyFill="1" applyBorder="1" applyAlignment="1">
      <alignment horizontal="right"/>
    </xf>
    <xf numFmtId="0" fontId="213" fillId="33" borderId="0" xfId="1" applyFont="1" applyFill="1" applyBorder="1" applyAlignment="1"/>
    <xf numFmtId="174" fontId="211" fillId="34" borderId="69" xfId="28895" applyNumberFormat="1" applyFont="1" applyFill="1" applyBorder="1" applyAlignment="1">
      <alignment horizontal="right"/>
    </xf>
    <xf numFmtId="174" fontId="211" fillId="33" borderId="0" xfId="28895" applyNumberFormat="1" applyFont="1" applyFill="1" applyBorder="1" applyAlignment="1">
      <alignment horizontal="right"/>
    </xf>
    <xf numFmtId="174" fontId="211" fillId="33" borderId="69" xfId="28895" applyNumberFormat="1" applyFont="1" applyFill="1" applyBorder="1" applyAlignment="1">
      <alignment horizontal="right"/>
    </xf>
    <xf numFmtId="174" fontId="209" fillId="34" borderId="0" xfId="28895" applyNumberFormat="1" applyFont="1" applyFill="1" applyBorder="1" applyAlignment="1">
      <alignment horizontal="right"/>
    </xf>
    <xf numFmtId="0" fontId="213" fillId="33" borderId="0" xfId="3" applyFont="1" applyFill="1" applyBorder="1" applyAlignment="1"/>
    <xf numFmtId="176" fontId="209" fillId="0" borderId="0" xfId="28895" applyNumberFormat="1" applyFont="1" applyFill="1" applyBorder="1" applyAlignment="1">
      <alignment horizontal="right"/>
    </xf>
    <xf numFmtId="174" fontId="209" fillId="34" borderId="34" xfId="28895" applyNumberFormat="1" applyFont="1" applyFill="1" applyBorder="1" applyAlignment="1">
      <alignment horizontal="right"/>
    </xf>
    <xf numFmtId="174" fontId="209" fillId="33" borderId="34" xfId="28895" applyNumberFormat="1" applyFont="1" applyFill="1" applyBorder="1" applyAlignment="1">
      <alignment horizontal="right"/>
    </xf>
    <xf numFmtId="174" fontId="211" fillId="34" borderId="34" xfId="28895" applyNumberFormat="1" applyFont="1" applyFill="1" applyBorder="1" applyAlignment="1">
      <alignment horizontal="right"/>
    </xf>
    <xf numFmtId="174" fontId="211" fillId="33" borderId="34" xfId="28895" applyNumberFormat="1" applyFont="1" applyFill="1" applyBorder="1" applyAlignment="1">
      <alignment horizontal="right"/>
    </xf>
    <xf numFmtId="174" fontId="209" fillId="33" borderId="0" xfId="1" applyNumberFormat="1" applyFont="1" applyFill="1" applyBorder="1" applyAlignment="1">
      <alignment horizontal="right"/>
    </xf>
    <xf numFmtId="0" fontId="33" fillId="33" borderId="0" xfId="1" applyNumberFormat="1" applyFont="1" applyFill="1" applyBorder="1" applyAlignment="1"/>
    <xf numFmtId="176" fontId="209" fillId="34" borderId="0" xfId="28895" applyNumberFormat="1" applyFont="1" applyFill="1" applyBorder="1" applyAlignment="1">
      <alignment horizontal="right"/>
    </xf>
    <xf numFmtId="356" fontId="209" fillId="33" borderId="0" xfId="0" applyNumberFormat="1" applyFont="1" applyFill="1" applyBorder="1" applyAlignment="1">
      <alignment horizontal="right"/>
    </xf>
    <xf numFmtId="0" fontId="1" fillId="34" borderId="0" xfId="0" applyFont="1" applyFill="1" applyBorder="1"/>
    <xf numFmtId="0" fontId="211" fillId="33" borderId="0" xfId="1" applyFont="1" applyFill="1" applyBorder="1" applyAlignment="1"/>
    <xf numFmtId="174" fontId="209" fillId="34" borderId="0" xfId="1" applyNumberFormat="1" applyFont="1" applyFill="1" applyBorder="1" applyAlignment="1">
      <alignment horizontal="right"/>
    </xf>
    <xf numFmtId="0" fontId="211" fillId="33" borderId="0" xfId="1" applyFont="1" applyFill="1" applyBorder="1" applyAlignment="1">
      <alignment vertical="top" wrapText="1"/>
    </xf>
    <xf numFmtId="177" fontId="209" fillId="34" borderId="0" xfId="0" applyNumberFormat="1" applyFont="1" applyFill="1" applyBorder="1" applyAlignment="1">
      <alignment horizontal="right"/>
    </xf>
    <xf numFmtId="177" fontId="209" fillId="33" borderId="0" xfId="1" applyNumberFormat="1" applyFont="1" applyFill="1" applyBorder="1" applyAlignment="1">
      <alignment horizontal="right"/>
    </xf>
    <xf numFmtId="177" fontId="209" fillId="33" borderId="0" xfId="0" applyNumberFormat="1" applyFont="1" applyFill="1" applyBorder="1" applyAlignment="1">
      <alignment horizontal="right"/>
    </xf>
    <xf numFmtId="0" fontId="216" fillId="33" borderId="0" xfId="28895" applyFont="1" applyFill="1" applyBorder="1"/>
    <xf numFmtId="0" fontId="216" fillId="0" borderId="0" xfId="28895" applyFont="1" applyBorder="1"/>
    <xf numFmtId="0" fontId="211" fillId="33" borderId="0" xfId="28895" applyFont="1" applyFill="1" applyAlignment="1">
      <alignment horizontal="right"/>
    </xf>
    <xf numFmtId="0" fontId="76" fillId="33" borderId="0" xfId="1" applyFont="1" applyFill="1" applyBorder="1" applyAlignment="1"/>
    <xf numFmtId="174" fontId="211" fillId="34" borderId="0" xfId="28895" applyNumberFormat="1" applyFont="1" applyFill="1" applyBorder="1" applyAlignment="1">
      <alignment horizontal="right"/>
    </xf>
    <xf numFmtId="174" fontId="211" fillId="0" borderId="0" xfId="28895" applyNumberFormat="1" applyFont="1" applyFill="1" applyBorder="1" applyAlignment="1">
      <alignment horizontal="right"/>
    </xf>
    <xf numFmtId="174" fontId="211" fillId="34" borderId="0" xfId="0" applyNumberFormat="1" applyFont="1" applyFill="1" applyBorder="1" applyAlignment="1">
      <alignment horizontal="right"/>
    </xf>
    <xf numFmtId="174" fontId="211" fillId="33" borderId="0" xfId="1" applyNumberFormat="1" applyFont="1" applyFill="1" applyBorder="1" applyAlignment="1">
      <alignment horizontal="right"/>
    </xf>
    <xf numFmtId="0" fontId="33" fillId="33" borderId="0" xfId="1" quotePrefix="1" applyNumberFormat="1" applyFont="1" applyFill="1" applyBorder="1" applyAlignment="1"/>
    <xf numFmtId="176" fontId="209" fillId="33" borderId="0" xfId="28895" applyNumberFormat="1" applyFont="1" applyFill="1" applyBorder="1" applyAlignment="1">
      <alignment horizontal="right"/>
    </xf>
    <xf numFmtId="0" fontId="210" fillId="33" borderId="0" xfId="1" applyFont="1" applyFill="1" applyBorder="1" applyAlignment="1">
      <alignment horizontal="left" wrapText="1"/>
    </xf>
    <xf numFmtId="0" fontId="1" fillId="33" borderId="10" xfId="0" applyFont="1" applyFill="1" applyBorder="1"/>
    <xf numFmtId="0" fontId="210" fillId="33" borderId="0" xfId="1" applyFont="1" applyFill="1" applyAlignment="1">
      <alignment horizontal="left" wrapText="1"/>
    </xf>
    <xf numFmtId="173" fontId="211" fillId="33" borderId="0" xfId="2" applyNumberFormat="1" applyFont="1" applyFill="1" applyBorder="1" applyAlignment="1">
      <alignment horizontal="right"/>
    </xf>
    <xf numFmtId="0" fontId="211" fillId="34" borderId="0" xfId="0" applyNumberFormat="1" applyFont="1" applyFill="1" applyBorder="1" applyAlignment="1">
      <alignment horizontal="right"/>
    </xf>
    <xf numFmtId="0" fontId="211" fillId="33" borderId="0" xfId="1" applyFont="1" applyFill="1" applyAlignment="1">
      <alignment horizontal="right"/>
    </xf>
    <xf numFmtId="0" fontId="76" fillId="33" borderId="0" xfId="1" applyFont="1" applyFill="1" applyAlignment="1"/>
    <xf numFmtId="172" fontId="209" fillId="34" borderId="0" xfId="0" applyNumberFormat="1" applyFont="1" applyFill="1" applyBorder="1" applyAlignment="1">
      <alignment horizontal="right"/>
    </xf>
    <xf numFmtId="172" fontId="209" fillId="33" borderId="0" xfId="0" applyNumberFormat="1" applyFont="1" applyFill="1" applyBorder="1" applyAlignment="1">
      <alignment horizontal="right"/>
    </xf>
    <xf numFmtId="172" fontId="209" fillId="33" borderId="0" xfId="0" applyNumberFormat="1" applyFont="1" applyFill="1" applyAlignment="1">
      <alignment horizontal="right"/>
    </xf>
    <xf numFmtId="174" fontId="209" fillId="34" borderId="34" xfId="0" applyNumberFormat="1" applyFont="1" applyFill="1" applyBorder="1" applyAlignment="1">
      <alignment horizontal="right"/>
    </xf>
    <xf numFmtId="174" fontId="209" fillId="33" borderId="34" xfId="0" applyNumberFormat="1" applyFont="1" applyFill="1" applyBorder="1" applyAlignment="1">
      <alignment horizontal="right"/>
    </xf>
    <xf numFmtId="174" fontId="211" fillId="33" borderId="34" xfId="1" applyNumberFormat="1" applyFont="1" applyFill="1" applyBorder="1" applyAlignment="1">
      <alignment horizontal="right"/>
    </xf>
    <xf numFmtId="0" fontId="1" fillId="0" borderId="0" xfId="0" applyFont="1" applyBorder="1"/>
    <xf numFmtId="174" fontId="209" fillId="33" borderId="0" xfId="1" applyNumberFormat="1" applyFont="1" applyFill="1" applyAlignment="1">
      <alignment horizontal="right"/>
    </xf>
    <xf numFmtId="174" fontId="211" fillId="0" borderId="69" xfId="0" applyNumberFormat="1" applyFont="1" applyFill="1" applyBorder="1" applyAlignment="1">
      <alignment horizontal="right"/>
    </xf>
    <xf numFmtId="0" fontId="33" fillId="33" borderId="0" xfId="1" applyFont="1" applyFill="1" applyBorder="1" applyAlignment="1"/>
    <xf numFmtId="174" fontId="33" fillId="33" borderId="0" xfId="1" applyNumberFormat="1" applyFont="1" applyFill="1" applyBorder="1" applyAlignment="1">
      <alignment horizontal="right"/>
    </xf>
    <xf numFmtId="174" fontId="211" fillId="33" borderId="0" xfId="0" applyNumberFormat="1" applyFont="1" applyFill="1" applyAlignment="1">
      <alignment horizontal="right"/>
    </xf>
    <xf numFmtId="0" fontId="209" fillId="33" borderId="0" xfId="1" applyFont="1" applyFill="1" applyBorder="1" applyAlignment="1" applyProtection="1"/>
    <xf numFmtId="0" fontId="210" fillId="0" borderId="0" xfId="1" applyFont="1" applyFill="1" applyBorder="1" applyAlignment="1">
      <alignment horizontal="left" wrapText="1"/>
    </xf>
    <xf numFmtId="0" fontId="211" fillId="34" borderId="0" xfId="28895" applyFont="1" applyFill="1" applyAlignment="1">
      <alignment horizontal="right"/>
    </xf>
    <xf numFmtId="0" fontId="76" fillId="33" borderId="10" xfId="1" applyNumberFormat="1" applyFont="1" applyFill="1" applyBorder="1" applyAlignment="1"/>
    <xf numFmtId="0" fontId="76" fillId="33" borderId="0" xfId="1" applyNumberFormat="1" applyFont="1" applyFill="1" applyBorder="1" applyAlignment="1"/>
    <xf numFmtId="175" fontId="33" fillId="33" borderId="0" xfId="1" applyNumberFormat="1" applyFont="1" applyFill="1" applyBorder="1" applyAlignment="1"/>
    <xf numFmtId="0" fontId="217" fillId="33" borderId="0" xfId="1" applyNumberFormat="1" applyFont="1" applyFill="1" applyBorder="1" applyAlignment="1">
      <alignment wrapText="1"/>
    </xf>
    <xf numFmtId="0" fontId="217" fillId="33" borderId="0" xfId="1" applyNumberFormat="1" applyFont="1" applyFill="1" applyBorder="1" applyAlignment="1"/>
    <xf numFmtId="0" fontId="213" fillId="33" borderId="0" xfId="1" applyNumberFormat="1" applyFont="1" applyFill="1" applyBorder="1" applyAlignment="1"/>
    <xf numFmtId="174" fontId="211" fillId="0" borderId="0" xfId="0" applyNumberFormat="1" applyFont="1" applyFill="1" applyBorder="1" applyAlignment="1">
      <alignment horizontal="right"/>
    </xf>
    <xf numFmtId="0" fontId="218" fillId="33" borderId="0" xfId="1" applyFont="1" applyFill="1" applyAlignment="1"/>
    <xf numFmtId="0" fontId="218" fillId="33" borderId="0" xfId="1" applyFont="1" applyFill="1" applyBorder="1" applyAlignment="1"/>
    <xf numFmtId="0" fontId="211" fillId="35" borderId="0" xfId="1" applyFont="1" applyFill="1" applyBorder="1" applyAlignment="1">
      <alignment horizontal="left"/>
    </xf>
    <xf numFmtId="0" fontId="211" fillId="33" borderId="0" xfId="1" applyFont="1" applyFill="1" applyBorder="1" applyAlignment="1">
      <alignment horizontal="left"/>
    </xf>
    <xf numFmtId="174" fontId="33" fillId="33" borderId="0" xfId="1" applyNumberFormat="1" applyFont="1" applyFill="1" applyAlignment="1">
      <alignment horizontal="left"/>
    </xf>
    <xf numFmtId="174" fontId="33" fillId="33" borderId="0" xfId="1" applyNumberFormat="1" applyFont="1" applyFill="1" applyBorder="1" applyAlignment="1">
      <alignment horizontal="left"/>
    </xf>
    <xf numFmtId="0" fontId="33" fillId="33" borderId="0" xfId="1" applyFont="1" applyFill="1" applyBorder="1" applyAlignment="1">
      <alignment horizontal="left"/>
    </xf>
    <xf numFmtId="358" fontId="209" fillId="33" borderId="0" xfId="0" applyNumberFormat="1" applyFont="1" applyFill="1"/>
    <xf numFmtId="174" fontId="213" fillId="33" borderId="0" xfId="1" applyNumberFormat="1" applyFont="1" applyFill="1" applyBorder="1" applyAlignment="1"/>
    <xf numFmtId="174" fontId="211" fillId="33" borderId="0" xfId="1" applyNumberFormat="1" applyFont="1" applyFill="1" applyBorder="1" applyAlignment="1"/>
    <xf numFmtId="174" fontId="209" fillId="35" borderId="0" xfId="1" applyNumberFormat="1" applyFont="1" applyFill="1" applyBorder="1" applyAlignment="1"/>
    <xf numFmtId="174" fontId="209" fillId="33" borderId="0" xfId="1" applyNumberFormat="1" applyFont="1" applyFill="1" applyBorder="1" applyAlignment="1"/>
    <xf numFmtId="0" fontId="209" fillId="35" borderId="0" xfId="1" applyFont="1" applyFill="1" applyBorder="1" applyAlignment="1"/>
    <xf numFmtId="164" fontId="209" fillId="33" borderId="0" xfId="0" applyNumberFormat="1" applyFont="1" applyFill="1"/>
    <xf numFmtId="174" fontId="213" fillId="35" borderId="0" xfId="1" applyNumberFormat="1" applyFont="1" applyFill="1" applyBorder="1" applyAlignment="1"/>
    <xf numFmtId="174" fontId="211" fillId="35" borderId="0" xfId="1" applyNumberFormat="1" applyFont="1" applyFill="1" applyBorder="1" applyAlignment="1"/>
    <xf numFmtId="0" fontId="211" fillId="35" borderId="0" xfId="1" applyFont="1" applyFill="1" applyBorder="1" applyAlignment="1"/>
    <xf numFmtId="43" fontId="209" fillId="33" borderId="0" xfId="48142" applyFont="1" applyFill="1"/>
    <xf numFmtId="174" fontId="213" fillId="33" borderId="0" xfId="1" applyNumberFormat="1" applyFont="1" applyFill="1" applyBorder="1" applyAlignment="1">
      <alignment horizontal="left"/>
    </xf>
    <xf numFmtId="174" fontId="76" fillId="33" borderId="0" xfId="1" applyNumberFormat="1" applyFont="1" applyFill="1" applyBorder="1" applyAlignment="1">
      <alignment horizontal="left"/>
    </xf>
    <xf numFmtId="0" fontId="76" fillId="33" borderId="0" xfId="1" applyFont="1" applyFill="1" applyBorder="1" applyAlignment="1">
      <alignment horizontal="left"/>
    </xf>
    <xf numFmtId="174" fontId="209" fillId="33" borderId="0" xfId="0" applyNumberFormat="1" applyFont="1" applyFill="1" applyBorder="1"/>
    <xf numFmtId="174" fontId="218" fillId="33" borderId="0" xfId="1" applyNumberFormat="1" applyFont="1" applyFill="1" applyAlignment="1"/>
    <xf numFmtId="174" fontId="210" fillId="33" borderId="0" xfId="1" applyNumberFormat="1" applyFont="1" applyFill="1" applyAlignment="1">
      <alignment horizontal="left" wrapText="1"/>
    </xf>
    <xf numFmtId="174" fontId="218" fillId="33" borderId="0" xfId="1" applyNumberFormat="1" applyFont="1" applyFill="1" applyBorder="1" applyAlignment="1"/>
    <xf numFmtId="174" fontId="211" fillId="33" borderId="0" xfId="0" applyNumberFormat="1" applyFont="1" applyFill="1"/>
    <xf numFmtId="174" fontId="211" fillId="35" borderId="0" xfId="1" applyNumberFormat="1" applyFont="1" applyFill="1" applyBorder="1" applyAlignment="1">
      <alignment horizontal="left"/>
    </xf>
    <xf numFmtId="174" fontId="209" fillId="34" borderId="0" xfId="1" applyNumberFormat="1" applyFont="1" applyFill="1" applyAlignment="1">
      <alignment horizontal="right"/>
    </xf>
    <xf numFmtId="174" fontId="213" fillId="33" borderId="0" xfId="31292" applyNumberFormat="1" applyFont="1" applyFill="1" applyBorder="1"/>
    <xf numFmtId="174" fontId="214" fillId="33" borderId="0" xfId="31292" applyNumberFormat="1" applyFont="1" applyFill="1" applyBorder="1"/>
    <xf numFmtId="174" fontId="215" fillId="35" borderId="0" xfId="31292" applyNumberFormat="1" applyFont="1" applyFill="1" applyBorder="1"/>
    <xf numFmtId="174" fontId="215" fillId="33" borderId="0" xfId="31292" applyNumberFormat="1" applyFont="1" applyFill="1" applyBorder="1"/>
    <xf numFmtId="357" fontId="209" fillId="33" borderId="0" xfId="0" applyNumberFormat="1" applyFont="1" applyFill="1"/>
    <xf numFmtId="357" fontId="209" fillId="33" borderId="0" xfId="0" applyNumberFormat="1" applyFont="1" applyFill="1" applyBorder="1"/>
    <xf numFmtId="0" fontId="209" fillId="33" borderId="0" xfId="0" applyFont="1" applyFill="1" applyAlignment="1">
      <alignment horizontal="left" wrapText="1"/>
    </xf>
    <xf numFmtId="164" fontId="209" fillId="33" borderId="0" xfId="0" applyNumberFormat="1"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etario" xfId="28701" xr:uid="{00000000-0005-0000-0000-00001A700000}"/>
    <cellStyle name="Monetario0" xfId="28702" xr:uid="{00000000-0005-0000-0000-00001B700000}"/>
    <cellStyle name="Monétaire_2006 V2 déc" xfId="28700" xr:uid="{00000000-0005-0000-0000-000019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ept-CorpControl\Actual\Financial%20statements\Financial%20Statements%20Q4%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Lookup"/>
      <sheetName val="Manual input checklist"/>
      <sheetName val="Index"/>
      <sheetName val="Data"/>
      <sheetName val="Consistency check Q"/>
      <sheetName val="Historical data"/>
      <sheetName val="BS"/>
      <sheetName val="BoD"/>
      <sheetName val="PnL"/>
      <sheetName val="Consistency check YE"/>
      <sheetName val="Equity"/>
      <sheetName val="CF"/>
      <sheetName val="5 Business combinations"/>
      <sheetName val="6 Non-ifrs"/>
      <sheetName val="7 Segment"/>
      <sheetName val="8 Revenues"/>
      <sheetName val="9 Expenses by nature"/>
      <sheetName val="10 Net finance costs"/>
      <sheetName val="11 Income tax"/>
      <sheetName val="12 Earnings per share"/>
      <sheetName val="13 PPE"/>
      <sheetName val="14 Right of use assets"/>
      <sheetName val="15 Goodwill"/>
      <sheetName val="16 Intangible assets"/>
      <sheetName val="17 Investments in associates"/>
      <sheetName val="18 Receivables and prepayments"/>
      <sheetName val="19 Deferred income tax"/>
      <sheetName val="20 Inventories"/>
      <sheetName val="21 Equity"/>
      <sheetName val="22 Borrowings and lease"/>
      <sheetName val="23 Provisions"/>
      <sheetName val="24 Trade and payables"/>
      <sheetName val="25 Financial instruments"/>
      <sheetName val="29 Quarterly results"/>
      <sheetName val="YE General information"/>
      <sheetName val="YE Critical accountant estimate"/>
      <sheetName val="YE staff costs"/>
      <sheetName val="YE  Audit fees"/>
      <sheetName val="YE related party"/>
      <sheetName val="YE Subsidiaries"/>
      <sheetName val="YE Corporate Governance"/>
      <sheetName val="Press release (Tangelo format)"/>
      <sheetName val="Press release (Tangelo form (2)"/>
      <sheetName val="Presentation (Tangelo format)"/>
      <sheetName val="Sheet1"/>
      <sheetName val="Order book movement"/>
      <sheetName val="Press release (Do not use)"/>
      <sheetName val="Presentation DONOT use"/>
    </sheetNames>
    <sheetDataSet>
      <sheetData sheetId="0"/>
      <sheetData sheetId="1">
        <row r="1">
          <cell r="A1" t="str">
            <v>January</v>
          </cell>
          <cell r="C1" t="str">
            <v>Q1</v>
          </cell>
          <cell r="D1" t="str">
            <v>Q2</v>
          </cell>
          <cell r="E1" t="str">
            <v>Q3</v>
          </cell>
          <cell r="F1" t="str">
            <v>Q4</v>
          </cell>
        </row>
        <row r="2">
          <cell r="A2" t="str">
            <v>February</v>
          </cell>
          <cell r="C2" t="str">
            <v>Q1</v>
          </cell>
          <cell r="D2" t="str">
            <v>Q2</v>
          </cell>
          <cell r="E2" t="str">
            <v>Q3</v>
          </cell>
          <cell r="F2" t="str">
            <v>Q4</v>
          </cell>
        </row>
        <row r="3">
          <cell r="A3" t="str">
            <v>March</v>
          </cell>
          <cell r="B3" t="str">
            <v>December</v>
          </cell>
          <cell r="C3" t="str">
            <v>Q1</v>
          </cell>
          <cell r="D3" t="str">
            <v>Q2</v>
          </cell>
          <cell r="E3" t="str">
            <v>Q3</v>
          </cell>
          <cell r="F3" t="str">
            <v>Q4</v>
          </cell>
          <cell r="G3" t="str">
            <v>31/03</v>
          </cell>
        </row>
        <row r="4">
          <cell r="A4" t="str">
            <v>April</v>
          </cell>
          <cell r="C4" t="str">
            <v>Q2</v>
          </cell>
          <cell r="D4" t="str">
            <v>Q3</v>
          </cell>
          <cell r="E4" t="str">
            <v>Q4</v>
          </cell>
          <cell r="F4" t="str">
            <v>Q1</v>
          </cell>
        </row>
        <row r="5">
          <cell r="A5" t="str">
            <v>May</v>
          </cell>
          <cell r="C5" t="str">
            <v>Q2</v>
          </cell>
          <cell r="D5" t="str">
            <v>Q3</v>
          </cell>
          <cell r="E5" t="str">
            <v>Q4</v>
          </cell>
          <cell r="F5" t="str">
            <v>Q1</v>
          </cell>
        </row>
        <row r="6">
          <cell r="A6" t="str">
            <v>June</v>
          </cell>
          <cell r="B6" t="str">
            <v>March</v>
          </cell>
          <cell r="C6" t="str">
            <v>Q2</v>
          </cell>
          <cell r="D6" t="str">
            <v>Q3</v>
          </cell>
          <cell r="E6" t="str">
            <v>Q4</v>
          </cell>
          <cell r="F6" t="str">
            <v>Q1</v>
          </cell>
          <cell r="G6" t="str">
            <v>30/06</v>
          </cell>
        </row>
        <row r="7">
          <cell r="A7" t="str">
            <v>July</v>
          </cell>
          <cell r="C7" t="str">
            <v>Q3</v>
          </cell>
          <cell r="D7" t="str">
            <v>Q4</v>
          </cell>
          <cell r="E7" t="str">
            <v>Q1</v>
          </cell>
          <cell r="F7" t="str">
            <v>Q2</v>
          </cell>
        </row>
        <row r="8">
          <cell r="A8" t="str">
            <v>August</v>
          </cell>
          <cell r="C8" t="str">
            <v>Q3</v>
          </cell>
          <cell r="D8" t="str">
            <v>Q4</v>
          </cell>
          <cell r="E8" t="str">
            <v>Q1</v>
          </cell>
          <cell r="F8" t="str">
            <v>Q2</v>
          </cell>
        </row>
        <row r="9">
          <cell r="A9" t="str">
            <v>September</v>
          </cell>
          <cell r="B9" t="str">
            <v>June</v>
          </cell>
          <cell r="C9" t="str">
            <v>Q3</v>
          </cell>
          <cell r="D9" t="str">
            <v>Q4</v>
          </cell>
          <cell r="E9" t="str">
            <v>Q1</v>
          </cell>
          <cell r="F9" t="str">
            <v>Q2</v>
          </cell>
          <cell r="G9" t="str">
            <v>30/09</v>
          </cell>
        </row>
        <row r="10">
          <cell r="A10" t="str">
            <v>October</v>
          </cell>
          <cell r="C10" t="str">
            <v>Q4</v>
          </cell>
          <cell r="D10" t="str">
            <v>Q1</v>
          </cell>
          <cell r="E10" t="str">
            <v>Q2</v>
          </cell>
          <cell r="F10" t="str">
            <v>Q3</v>
          </cell>
        </row>
        <row r="11">
          <cell r="A11" t="str">
            <v>November</v>
          </cell>
          <cell r="C11" t="str">
            <v>Q4</v>
          </cell>
          <cell r="D11" t="str">
            <v>Q1</v>
          </cell>
          <cell r="E11" t="str">
            <v>Q2</v>
          </cell>
          <cell r="F11" t="str">
            <v>Q3</v>
          </cell>
        </row>
        <row r="12">
          <cell r="A12" t="str">
            <v>December</v>
          </cell>
          <cell r="B12" t="str">
            <v>September</v>
          </cell>
          <cell r="C12" t="str">
            <v>Q4</v>
          </cell>
          <cell r="D12" t="str">
            <v>Q1</v>
          </cell>
          <cell r="E12" t="str">
            <v>Q2</v>
          </cell>
          <cell r="F12" t="str">
            <v>Q3</v>
          </cell>
          <cell r="G12" t="str">
            <v>31/12</v>
          </cell>
        </row>
      </sheetData>
      <sheetData sheetId="2"/>
      <sheetData sheetId="3"/>
      <sheetData sheetId="4">
        <row r="11">
          <cell r="B11">
            <v>2022</v>
          </cell>
        </row>
        <row r="12">
          <cell r="B12" t="str">
            <v>December</v>
          </cell>
        </row>
      </sheetData>
      <sheetData sheetId="5"/>
      <sheetData sheetId="6"/>
      <sheetData sheetId="7">
        <row r="7">
          <cell r="C7" t="str">
            <v>Property, plant and equipment</v>
          </cell>
        </row>
      </sheetData>
      <sheetData sheetId="8"/>
      <sheetData sheetId="9">
        <row r="17">
          <cell r="C17" t="str">
            <v>Net finance costs</v>
          </cell>
        </row>
      </sheetData>
      <sheetData sheetId="10"/>
      <sheetData sheetId="11"/>
      <sheetData sheetId="12"/>
      <sheetData sheetId="13">
        <row r="115">
          <cell r="F115">
            <v>69.5</v>
          </cell>
        </row>
      </sheetData>
      <sheetData sheetId="14">
        <row r="6">
          <cell r="B6" t="str">
            <v>Revenues</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2">
          <cell r="C2">
            <v>2022</v>
          </cell>
        </row>
      </sheetData>
      <sheetData sheetId="35"/>
      <sheetData sheetId="36"/>
      <sheetData sheetId="37">
        <row r="3">
          <cell r="C3">
            <v>546.1</v>
          </cell>
        </row>
      </sheetData>
      <sheetData sheetId="38"/>
      <sheetData sheetId="39"/>
      <sheetData sheetId="40"/>
      <sheetData sheetId="41"/>
      <sheetData sheetId="42">
        <row r="21">
          <cell r="O21">
            <v>2021</v>
          </cell>
        </row>
      </sheetData>
      <sheetData sheetId="43">
        <row r="5">
          <cell r="V5">
            <v>2021</v>
          </cell>
        </row>
      </sheetData>
      <sheetData sheetId="44">
        <row r="23">
          <cell r="O23" t="str">
            <v>Revenues</v>
          </cell>
        </row>
      </sheetData>
      <sheetData sheetId="45"/>
      <sheetData sheetId="46"/>
      <sheetData sheetId="47"/>
      <sheetData sheetId="48">
        <row r="20">
          <cell r="Q20">
            <v>2021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51"/>
  <sheetViews>
    <sheetView tabSelected="1" zoomScaleNormal="100" workbookViewId="0">
      <selection activeCell="A24" sqref="A24"/>
    </sheetView>
  </sheetViews>
  <sheetFormatPr defaultColWidth="9.1640625" defaultRowHeight="12.3"/>
  <cols>
    <col min="1" max="1" width="65.71875" style="1" customWidth="1"/>
    <col min="2" max="2" width="8.71875" style="1" customWidth="1"/>
    <col min="3" max="3" width="1.83203125" style="1" customWidth="1"/>
    <col min="4" max="16384" width="9.1640625" style="1"/>
  </cols>
  <sheetData>
    <row r="1" spans="1:4" ht="27.75" customHeight="1">
      <c r="A1" s="45" t="s">
        <v>2</v>
      </c>
      <c r="B1" s="45"/>
      <c r="C1" s="45"/>
      <c r="D1" s="45"/>
    </row>
    <row r="2" spans="1:4">
      <c r="A2" s="2"/>
      <c r="B2" s="2"/>
      <c r="C2" s="2"/>
      <c r="D2" s="2"/>
    </row>
    <row r="3" spans="1:4" ht="13.15" customHeight="1">
      <c r="A3" s="10" t="s">
        <v>119</v>
      </c>
      <c r="B3" s="46">
        <v>2022</v>
      </c>
      <c r="C3" s="47"/>
      <c r="D3" s="48">
        <v>2021</v>
      </c>
    </row>
    <row r="4" spans="1:4">
      <c r="A4" s="49"/>
      <c r="B4" s="50"/>
      <c r="C4" s="51"/>
      <c r="D4" s="51"/>
    </row>
    <row r="5" spans="1:4">
      <c r="A5" s="49" t="s">
        <v>6</v>
      </c>
      <c r="B5" s="52">
        <v>1708.7</v>
      </c>
      <c r="C5" s="53"/>
      <c r="D5" s="53">
        <v>1360.8</v>
      </c>
    </row>
    <row r="6" spans="1:4">
      <c r="A6" s="49" t="s">
        <v>7</v>
      </c>
      <c r="B6" s="52">
        <v>-1130.4000000000001</v>
      </c>
      <c r="C6" s="53"/>
      <c r="D6" s="53">
        <v>-867</v>
      </c>
    </row>
    <row r="7" spans="1:4">
      <c r="A7" s="54" t="s">
        <v>8</v>
      </c>
      <c r="B7" s="55">
        <f>+B5+B6</f>
        <v>578.29999999999995</v>
      </c>
      <c r="C7" s="56"/>
      <c r="D7" s="57">
        <f>+D5+D6</f>
        <v>493.79999999999995</v>
      </c>
    </row>
    <row r="8" spans="1:4">
      <c r="A8" s="49"/>
      <c r="B8" s="58"/>
      <c r="C8" s="53"/>
      <c r="D8" s="53"/>
    </row>
    <row r="9" spans="1:4">
      <c r="A9" s="49" t="s">
        <v>9</v>
      </c>
      <c r="B9" s="58">
        <v>-236.2</v>
      </c>
      <c r="C9" s="53"/>
      <c r="D9" s="53">
        <v>-180.4</v>
      </c>
    </row>
    <row r="10" spans="1:4">
      <c r="A10" s="49" t="s">
        <v>10</v>
      </c>
      <c r="B10" s="58">
        <v>-139.19999999999999</v>
      </c>
      <c r="C10" s="53"/>
      <c r="D10" s="53">
        <v>-96.2</v>
      </c>
    </row>
    <row r="11" spans="1:4">
      <c r="A11" s="49" t="s">
        <v>11</v>
      </c>
      <c r="B11" s="58">
        <v>-105.9</v>
      </c>
      <c r="C11" s="53"/>
      <c r="D11" s="53">
        <v>-86.9</v>
      </c>
    </row>
    <row r="12" spans="1:4">
      <c r="A12" s="59" t="s">
        <v>12</v>
      </c>
      <c r="B12" s="55">
        <f>SUM(B9:B11)+B7</f>
        <v>97</v>
      </c>
      <c r="C12" s="56"/>
      <c r="D12" s="57">
        <f>SUM(D9:D11)+D7</f>
        <v>130.29999999999995</v>
      </c>
    </row>
    <row r="13" spans="1:4">
      <c r="A13" s="49"/>
      <c r="B13" s="58"/>
      <c r="C13" s="53"/>
      <c r="D13" s="53"/>
    </row>
    <row r="14" spans="1:4">
      <c r="A14" s="49" t="s">
        <v>13</v>
      </c>
      <c r="B14" s="58">
        <v>-23.7</v>
      </c>
      <c r="C14" s="53"/>
      <c r="D14" s="53">
        <v>-9.1999999999999993</v>
      </c>
    </row>
    <row r="15" spans="1:4">
      <c r="A15" s="49" t="s">
        <v>14</v>
      </c>
      <c r="B15" s="58">
        <v>10.7</v>
      </c>
      <c r="C15" s="53"/>
      <c r="D15" s="60">
        <v>0.5</v>
      </c>
    </row>
    <row r="16" spans="1:4">
      <c r="A16" s="54" t="s">
        <v>15</v>
      </c>
      <c r="B16" s="55">
        <f>+B14+B15</f>
        <v>-13</v>
      </c>
      <c r="C16" s="53"/>
      <c r="D16" s="57">
        <f>+D14+D15</f>
        <v>-8.6999999999999993</v>
      </c>
    </row>
    <row r="17" spans="1:5">
      <c r="A17" s="49"/>
      <c r="B17" s="58"/>
      <c r="C17" s="53"/>
      <c r="D17" s="53"/>
    </row>
    <row r="18" spans="1:5">
      <c r="A18" s="49" t="s">
        <v>16</v>
      </c>
      <c r="B18" s="58">
        <v>-1.9</v>
      </c>
      <c r="C18" s="53"/>
      <c r="D18" s="53">
        <v>-0.9</v>
      </c>
      <c r="E18" s="2"/>
    </row>
    <row r="19" spans="1:5">
      <c r="A19" s="49" t="s">
        <v>110</v>
      </c>
      <c r="B19" s="61">
        <v>-7</v>
      </c>
      <c r="C19" s="53"/>
      <c r="D19" s="62">
        <v>0</v>
      </c>
    </row>
    <row r="20" spans="1:5">
      <c r="A20" s="54" t="s">
        <v>17</v>
      </c>
      <c r="B20" s="63">
        <f>+B12+B16+B18+B19</f>
        <v>75.099999999999994</v>
      </c>
      <c r="C20" s="56"/>
      <c r="D20" s="64">
        <f>+D12+D16+D18+D19</f>
        <v>120.69999999999995</v>
      </c>
    </row>
    <row r="21" spans="1:5">
      <c r="A21" s="49"/>
      <c r="B21" s="58"/>
      <c r="C21" s="53"/>
      <c r="D21" s="53"/>
    </row>
    <row r="22" spans="1:5">
      <c r="A22" s="49" t="s">
        <v>18</v>
      </c>
      <c r="B22" s="61">
        <v>-16.399999999999999</v>
      </c>
      <c r="C22" s="53"/>
      <c r="D22" s="62">
        <v>-24.5</v>
      </c>
    </row>
    <row r="23" spans="1:5">
      <c r="A23" s="54" t="s">
        <v>19</v>
      </c>
      <c r="B23" s="55">
        <f>+B20+B22</f>
        <v>58.699999999999996</v>
      </c>
      <c r="C23" s="56"/>
      <c r="D23" s="57">
        <f>+D20+D22</f>
        <v>96.199999999999946</v>
      </c>
    </row>
    <row r="24" spans="1:5">
      <c r="A24" s="49"/>
      <c r="B24" s="24"/>
      <c r="C24" s="65"/>
      <c r="D24" s="16"/>
    </row>
    <row r="25" spans="1:5">
      <c r="A25" s="66" t="s">
        <v>20</v>
      </c>
      <c r="B25" s="24"/>
      <c r="C25" s="65"/>
      <c r="D25" s="16"/>
    </row>
    <row r="26" spans="1:5">
      <c r="A26" s="49" t="s">
        <v>21</v>
      </c>
      <c r="B26" s="24">
        <v>58.7</v>
      </c>
      <c r="C26" s="65"/>
      <c r="D26" s="16">
        <v>96.8</v>
      </c>
    </row>
    <row r="27" spans="1:5">
      <c r="A27" s="49" t="s">
        <v>22</v>
      </c>
      <c r="B27" s="67">
        <v>0</v>
      </c>
      <c r="C27" s="68"/>
      <c r="D27" s="60">
        <v>-0.6</v>
      </c>
    </row>
    <row r="28" spans="1:5">
      <c r="A28" s="2"/>
      <c r="B28" s="69"/>
      <c r="C28" s="2"/>
      <c r="D28" s="2"/>
    </row>
    <row r="29" spans="1:5">
      <c r="A29" s="70"/>
      <c r="B29" s="71"/>
      <c r="C29" s="65"/>
      <c r="D29" s="65"/>
    </row>
    <row r="30" spans="1:5" ht="21">
      <c r="A30" s="72" t="s">
        <v>23</v>
      </c>
      <c r="B30" s="71"/>
      <c r="C30" s="72"/>
      <c r="D30" s="65"/>
    </row>
    <row r="31" spans="1:5">
      <c r="A31" s="49" t="s">
        <v>24</v>
      </c>
      <c r="B31" s="73">
        <v>7.78</v>
      </c>
      <c r="C31" s="74"/>
      <c r="D31" s="75">
        <v>12.85</v>
      </c>
    </row>
    <row r="32" spans="1:5" ht="12.75" customHeight="1">
      <c r="A32" s="49" t="s">
        <v>109</v>
      </c>
      <c r="B32" s="73">
        <v>7.75</v>
      </c>
      <c r="C32" s="75"/>
      <c r="D32" s="75">
        <v>12.73</v>
      </c>
    </row>
    <row r="33" spans="1:4" ht="13.8">
      <c r="A33" s="76"/>
      <c r="B33" s="76"/>
      <c r="C33" s="76"/>
      <c r="D33" s="76"/>
    </row>
    <row r="34" spans="1:4" ht="13.8">
      <c r="A34" s="77"/>
      <c r="B34" s="76"/>
      <c r="C34" s="76"/>
      <c r="D34" s="76"/>
    </row>
    <row r="35" spans="1:4" ht="55.15" customHeight="1">
      <c r="A35" s="6" t="s">
        <v>4</v>
      </c>
      <c r="B35" s="6"/>
      <c r="C35" s="6"/>
      <c r="D35" s="6"/>
    </row>
    <row r="36" spans="1:4">
      <c r="A36" s="2"/>
      <c r="B36" s="78"/>
      <c r="C36" s="2"/>
      <c r="D36" s="78"/>
    </row>
    <row r="37" spans="1:4" ht="13.15" customHeight="1">
      <c r="A37" s="10" t="s">
        <v>120</v>
      </c>
      <c r="B37" s="46">
        <f>+B3</f>
        <v>2022</v>
      </c>
      <c r="C37" s="47"/>
      <c r="D37" s="48">
        <f>+D3</f>
        <v>2021</v>
      </c>
    </row>
    <row r="38" spans="1:4">
      <c r="A38" s="49"/>
      <c r="B38" s="50"/>
      <c r="C38" s="51"/>
      <c r="D38" s="9"/>
    </row>
    <row r="39" spans="1:4">
      <c r="A39" s="79" t="s">
        <v>19</v>
      </c>
      <c r="B39" s="80">
        <v>58.7</v>
      </c>
      <c r="C39" s="56"/>
      <c r="D39" s="81">
        <f>+D23</f>
        <v>96.199999999999946</v>
      </c>
    </row>
    <row r="40" spans="1:4">
      <c r="A40" s="49"/>
      <c r="B40" s="58"/>
      <c r="C40" s="53"/>
      <c r="D40" s="53"/>
    </row>
    <row r="41" spans="1:4">
      <c r="A41" s="79" t="s">
        <v>25</v>
      </c>
      <c r="B41" s="71"/>
      <c r="C41" s="72"/>
      <c r="D41" s="65"/>
    </row>
    <row r="42" spans="1:4">
      <c r="A42" s="49" t="s">
        <v>121</v>
      </c>
      <c r="B42" s="24">
        <v>-11</v>
      </c>
      <c r="C42" s="74">
        <v>4.9000000000000004</v>
      </c>
      <c r="D42" s="16">
        <v>4.9000000000000004</v>
      </c>
    </row>
    <row r="43" spans="1:4">
      <c r="A43" s="49" t="s">
        <v>26</v>
      </c>
      <c r="B43" s="24">
        <v>-0.8</v>
      </c>
      <c r="C43" s="53">
        <v>-0.5</v>
      </c>
      <c r="D43" s="16">
        <v>-0.5</v>
      </c>
    </row>
    <row r="44" spans="1:4">
      <c r="A44" s="49" t="s">
        <v>27</v>
      </c>
      <c r="B44" s="67">
        <v>0.2</v>
      </c>
      <c r="C44" s="53">
        <v>0.2</v>
      </c>
      <c r="D44" s="16">
        <v>0.2</v>
      </c>
    </row>
    <row r="45" spans="1:4">
      <c r="A45" s="70" t="s">
        <v>28</v>
      </c>
      <c r="B45" s="82">
        <f>SUM(B42:B44)</f>
        <v>-11.600000000000001</v>
      </c>
      <c r="C45" s="83"/>
      <c r="D45" s="20">
        <f>SUM(D42:D44)</f>
        <v>4.6000000000000005</v>
      </c>
    </row>
    <row r="46" spans="1:4">
      <c r="A46" s="49"/>
      <c r="B46" s="24"/>
      <c r="C46" s="65"/>
      <c r="D46" s="16"/>
    </row>
    <row r="47" spans="1:4">
      <c r="A47" s="54" t="s">
        <v>29</v>
      </c>
      <c r="B47" s="55">
        <f>+B45+B39</f>
        <v>47.1</v>
      </c>
      <c r="C47" s="56"/>
      <c r="D47" s="57">
        <f>+D45+D39</f>
        <v>100.79999999999994</v>
      </c>
    </row>
    <row r="48" spans="1:4">
      <c r="A48" s="2"/>
      <c r="B48" s="69"/>
      <c r="C48" s="2"/>
      <c r="D48" s="2"/>
    </row>
    <row r="49" spans="1:4">
      <c r="A49" s="66" t="s">
        <v>20</v>
      </c>
      <c r="B49" s="24"/>
      <c r="C49" s="65"/>
      <c r="D49" s="16"/>
    </row>
    <row r="50" spans="1:4">
      <c r="A50" s="84" t="s">
        <v>103</v>
      </c>
      <c r="B50" s="24">
        <v>47.1</v>
      </c>
      <c r="C50" s="65"/>
      <c r="D50" s="16">
        <v>101.4</v>
      </c>
    </row>
    <row r="51" spans="1:4">
      <c r="A51" s="66" t="s">
        <v>30</v>
      </c>
      <c r="B51" s="67">
        <v>0</v>
      </c>
      <c r="C51" s="68"/>
      <c r="D51" s="85">
        <v>-0.6</v>
      </c>
    </row>
  </sheetData>
  <mergeCells count="1">
    <mergeCell ref="A35:D35"/>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6"/>
  <sheetViews>
    <sheetView zoomScaleNormal="100" workbookViewId="0">
      <selection activeCell="A57" sqref="A1:XFD1048576"/>
    </sheetView>
  </sheetViews>
  <sheetFormatPr defaultColWidth="9.1640625" defaultRowHeight="12.3"/>
  <cols>
    <col min="1" max="1" width="65.71875" style="1" customWidth="1"/>
    <col min="2" max="2" width="1.44140625" style="1" customWidth="1"/>
    <col min="3" max="3" width="9.1640625" style="1" bestFit="1" customWidth="1"/>
    <col min="4" max="4" width="1.44140625" style="1" customWidth="1"/>
    <col min="5" max="16384" width="9.1640625" style="1"/>
  </cols>
  <sheetData>
    <row r="1" spans="1:6" s="87" customFormat="1" ht="27.6">
      <c r="A1" s="86" t="s">
        <v>1</v>
      </c>
      <c r="B1" s="86"/>
      <c r="C1" s="86"/>
      <c r="D1" s="86"/>
      <c r="E1" s="86"/>
      <c r="F1" s="2"/>
    </row>
    <row r="2" spans="1:6" s="2" customFormat="1" ht="27.6">
      <c r="A2" s="88"/>
      <c r="B2" s="88"/>
      <c r="C2" s="88"/>
      <c r="D2" s="88"/>
      <c r="E2" s="88"/>
    </row>
    <row r="3" spans="1:6">
      <c r="A3" s="10" t="s">
        <v>122</v>
      </c>
      <c r="C3" s="11">
        <v>2022</v>
      </c>
      <c r="D3" s="89"/>
      <c r="E3" s="34">
        <v>2021</v>
      </c>
      <c r="F3" s="2"/>
    </row>
    <row r="4" spans="1:6" ht="3.75" customHeight="1">
      <c r="A4" s="49"/>
      <c r="C4" s="90"/>
      <c r="D4" s="9"/>
      <c r="E4" s="91"/>
      <c r="F4" s="2"/>
    </row>
    <row r="5" spans="1:6">
      <c r="A5" s="92" t="s">
        <v>31</v>
      </c>
      <c r="C5" s="93"/>
      <c r="D5" s="94"/>
      <c r="E5" s="95"/>
      <c r="F5" s="2"/>
    </row>
    <row r="6" spans="1:6">
      <c r="A6" s="49" t="s">
        <v>32</v>
      </c>
      <c r="C6" s="24">
        <v>327.10000000000002</v>
      </c>
      <c r="D6" s="16"/>
      <c r="E6" s="35">
        <v>228.7</v>
      </c>
      <c r="F6" s="2"/>
    </row>
    <row r="7" spans="1:6">
      <c r="A7" s="49" t="s">
        <v>33</v>
      </c>
      <c r="C7" s="24">
        <v>39.799999999999997</v>
      </c>
      <c r="D7" s="16"/>
      <c r="E7" s="35">
        <v>40.5</v>
      </c>
      <c r="F7" s="2"/>
    </row>
    <row r="8" spans="1:6">
      <c r="A8" s="49" t="s">
        <v>34</v>
      </c>
      <c r="C8" s="24">
        <v>859.2</v>
      </c>
      <c r="D8" s="16"/>
      <c r="E8" s="35">
        <v>705.2</v>
      </c>
      <c r="F8" s="2"/>
    </row>
    <row r="9" spans="1:6">
      <c r="A9" s="49" t="s">
        <v>35</v>
      </c>
      <c r="C9" s="24">
        <v>562.29999999999995</v>
      </c>
      <c r="D9" s="16"/>
      <c r="E9" s="35">
        <v>357.2</v>
      </c>
      <c r="F9" s="2"/>
    </row>
    <row r="10" spans="1:6">
      <c r="A10" s="49" t="s">
        <v>36</v>
      </c>
      <c r="C10" s="24">
        <v>4</v>
      </c>
      <c r="D10" s="16"/>
      <c r="E10" s="35">
        <v>12.7</v>
      </c>
      <c r="F10" s="2"/>
    </row>
    <row r="11" spans="1:6">
      <c r="A11" s="49" t="s">
        <v>108</v>
      </c>
      <c r="C11" s="24">
        <v>3.7</v>
      </c>
      <c r="D11" s="16"/>
      <c r="E11" s="35">
        <v>0</v>
      </c>
      <c r="F11" s="2"/>
    </row>
    <row r="12" spans="1:6">
      <c r="A12" s="49" t="s">
        <v>42</v>
      </c>
      <c r="C12" s="24">
        <v>1.5</v>
      </c>
      <c r="D12" s="16"/>
      <c r="E12" s="35">
        <v>0</v>
      </c>
      <c r="F12" s="2"/>
    </row>
    <row r="13" spans="1:6">
      <c r="A13" s="49" t="s">
        <v>37</v>
      </c>
      <c r="C13" s="96">
        <v>31.6</v>
      </c>
      <c r="D13" s="16"/>
      <c r="E13" s="97">
        <v>18.100000000000001</v>
      </c>
      <c r="F13" s="2"/>
    </row>
    <row r="14" spans="1:6">
      <c r="A14" s="54" t="s">
        <v>38</v>
      </c>
      <c r="C14" s="32">
        <f>SUM(C6:C13)</f>
        <v>1829.2</v>
      </c>
      <c r="D14" s="65"/>
      <c r="E14" s="98">
        <f>SUM(E6:E13)</f>
        <v>1362.4</v>
      </c>
      <c r="F14" s="2"/>
    </row>
    <row r="15" spans="1:6" ht="7.5" customHeight="1">
      <c r="A15" s="99"/>
      <c r="C15" s="24"/>
      <c r="D15" s="65"/>
      <c r="E15" s="100"/>
      <c r="F15" s="2"/>
    </row>
    <row r="16" spans="1:6">
      <c r="A16" s="49" t="s">
        <v>39</v>
      </c>
      <c r="C16" s="24">
        <v>403.6</v>
      </c>
      <c r="D16" s="35">
        <v>0</v>
      </c>
      <c r="E16" s="16">
        <v>273.39999999999998</v>
      </c>
      <c r="F16" s="2"/>
    </row>
    <row r="17" spans="1:6">
      <c r="A17" s="49" t="s">
        <v>40</v>
      </c>
      <c r="C17" s="24">
        <v>65.8</v>
      </c>
      <c r="D17" s="35">
        <v>1</v>
      </c>
      <c r="E17" s="16">
        <v>69.599999999999994</v>
      </c>
      <c r="F17" s="2"/>
    </row>
    <row r="18" spans="1:6" ht="12" customHeight="1">
      <c r="A18" s="49" t="s">
        <v>41</v>
      </c>
      <c r="C18" s="24">
        <v>218.3</v>
      </c>
      <c r="D18" s="35">
        <v>2</v>
      </c>
      <c r="E18" s="16">
        <v>154.69999999999999</v>
      </c>
      <c r="F18" s="2"/>
    </row>
    <row r="19" spans="1:6">
      <c r="A19" s="49" t="s">
        <v>42</v>
      </c>
      <c r="C19" s="24">
        <v>1.8</v>
      </c>
      <c r="D19" s="35">
        <v>4</v>
      </c>
      <c r="E19" s="16">
        <v>1.1000000000000001</v>
      </c>
      <c r="F19" s="2"/>
    </row>
    <row r="20" spans="1:6">
      <c r="A20" s="49" t="s">
        <v>43</v>
      </c>
      <c r="C20" s="24">
        <v>102</v>
      </c>
      <c r="D20" s="35">
        <v>5</v>
      </c>
      <c r="E20" s="16">
        <v>66.7</v>
      </c>
      <c r="F20" s="2"/>
    </row>
    <row r="21" spans="1:6">
      <c r="A21" s="49" t="s">
        <v>44</v>
      </c>
      <c r="C21" s="96">
        <v>75.7</v>
      </c>
      <c r="D21" s="16">
        <v>7</v>
      </c>
      <c r="E21" s="97">
        <v>77.099999999999994</v>
      </c>
      <c r="F21" s="2"/>
    </row>
    <row r="22" spans="1:6">
      <c r="A22" s="54" t="s">
        <v>45</v>
      </c>
      <c r="C22" s="32">
        <f>SUM(C16:C21)</f>
        <v>867.2</v>
      </c>
      <c r="D22" s="65"/>
      <c r="E22" s="98">
        <f>SUM(E16:E21)</f>
        <v>642.6</v>
      </c>
      <c r="F22" s="2"/>
    </row>
    <row r="23" spans="1:6">
      <c r="A23" s="49"/>
      <c r="C23" s="96"/>
      <c r="D23" s="16"/>
      <c r="E23" s="97"/>
      <c r="F23" s="2"/>
    </row>
    <row r="24" spans="1:6">
      <c r="A24" s="54" t="s">
        <v>46</v>
      </c>
      <c r="C24" s="32">
        <f>+C14+C22</f>
        <v>2696.4</v>
      </c>
      <c r="D24" s="16"/>
      <c r="E24" s="101">
        <f>E14+E22</f>
        <v>2005</v>
      </c>
      <c r="F24" s="2"/>
    </row>
    <row r="25" spans="1:6">
      <c r="A25" s="102"/>
      <c r="C25" s="24"/>
      <c r="D25" s="65"/>
      <c r="E25" s="103"/>
      <c r="F25" s="2"/>
    </row>
    <row r="26" spans="1:6">
      <c r="A26" s="79" t="s">
        <v>47</v>
      </c>
      <c r="C26" s="24"/>
      <c r="D26" s="65"/>
      <c r="E26" s="104"/>
      <c r="F26" s="2"/>
    </row>
    <row r="27" spans="1:6">
      <c r="A27" s="49" t="s">
        <v>48</v>
      </c>
      <c r="C27" s="24">
        <v>6.7</v>
      </c>
      <c r="D27" s="16"/>
      <c r="E27" s="16">
        <v>6.7</v>
      </c>
      <c r="F27" s="2"/>
    </row>
    <row r="28" spans="1:6">
      <c r="A28" s="49" t="s">
        <v>49</v>
      </c>
      <c r="C28" s="24">
        <v>440.2</v>
      </c>
      <c r="D28" s="16"/>
      <c r="E28" s="16">
        <v>450.3</v>
      </c>
      <c r="F28" s="2"/>
    </row>
    <row r="29" spans="1:6">
      <c r="A29" s="49" t="s">
        <v>50</v>
      </c>
      <c r="C29" s="24">
        <v>-33.4</v>
      </c>
      <c r="D29" s="16"/>
      <c r="E29" s="16">
        <v>-22.1</v>
      </c>
      <c r="F29" s="2"/>
    </row>
    <row r="30" spans="1:6">
      <c r="A30" s="49" t="s">
        <v>51</v>
      </c>
      <c r="C30" s="24">
        <v>0</v>
      </c>
      <c r="D30" s="16"/>
      <c r="E30" s="16">
        <v>-13.6</v>
      </c>
      <c r="F30" s="2"/>
    </row>
    <row r="31" spans="1:6">
      <c r="A31" s="49" t="s">
        <v>52</v>
      </c>
      <c r="C31" s="96">
        <v>614.6</v>
      </c>
      <c r="D31" s="16"/>
      <c r="E31" s="97">
        <v>593.79999999999995</v>
      </c>
      <c r="F31" s="2"/>
    </row>
    <row r="32" spans="1:6">
      <c r="A32" s="54" t="s">
        <v>53</v>
      </c>
      <c r="C32" s="32">
        <f>SUM(C27:C31)</f>
        <v>1028.0999999999999</v>
      </c>
      <c r="D32" s="16"/>
      <c r="E32" s="39">
        <f>SUM(E27:E31)</f>
        <v>1015.0999999999999</v>
      </c>
      <c r="F32" s="2"/>
    </row>
    <row r="33" spans="1:6">
      <c r="A33" s="49" t="s">
        <v>54</v>
      </c>
      <c r="C33" s="96">
        <v>0</v>
      </c>
      <c r="D33" s="16"/>
      <c r="E33" s="97">
        <v>8</v>
      </c>
      <c r="F33" s="2"/>
    </row>
    <row r="34" spans="1:6">
      <c r="A34" s="54" t="s">
        <v>55</v>
      </c>
      <c r="C34" s="32">
        <f>+C32+C33</f>
        <v>1028.0999999999999</v>
      </c>
      <c r="D34" s="16"/>
      <c r="E34" s="39">
        <f>+E32+E33</f>
        <v>1023.0999999999999</v>
      </c>
      <c r="F34" s="2"/>
    </row>
    <row r="35" spans="1:6">
      <c r="A35" s="79"/>
      <c r="C35" s="24"/>
      <c r="D35" s="16"/>
      <c r="E35" s="16"/>
      <c r="F35" s="2"/>
    </row>
    <row r="36" spans="1:6">
      <c r="A36" s="79" t="s">
        <v>56</v>
      </c>
      <c r="C36" s="24"/>
      <c r="D36" s="16"/>
      <c r="E36" s="20"/>
      <c r="F36" s="2"/>
    </row>
    <row r="37" spans="1:6">
      <c r="A37" s="49" t="s">
        <v>57</v>
      </c>
      <c r="C37" s="24">
        <v>729.8</v>
      </c>
      <c r="D37" s="16"/>
      <c r="E37" s="16">
        <v>234.9</v>
      </c>
      <c r="F37" s="2"/>
    </row>
    <row r="38" spans="1:6">
      <c r="A38" s="49" t="s">
        <v>58</v>
      </c>
      <c r="C38" s="24">
        <v>30.3</v>
      </c>
      <c r="D38" s="16"/>
      <c r="E38" s="16">
        <v>30.9</v>
      </c>
      <c r="F38" s="2"/>
    </row>
    <row r="39" spans="1:6">
      <c r="A39" s="49" t="s">
        <v>59</v>
      </c>
      <c r="C39" s="24">
        <v>90.7</v>
      </c>
      <c r="D39" s="16"/>
      <c r="E39" s="16">
        <v>92.1</v>
      </c>
      <c r="F39" s="2"/>
    </row>
    <row r="40" spans="1:6">
      <c r="A40" s="49" t="s">
        <v>60</v>
      </c>
      <c r="C40" s="24">
        <v>6.9</v>
      </c>
      <c r="D40" s="16"/>
      <c r="E40" s="16">
        <v>4</v>
      </c>
      <c r="F40" s="2"/>
    </row>
    <row r="41" spans="1:6">
      <c r="A41" s="49" t="s">
        <v>61</v>
      </c>
      <c r="C41" s="24">
        <v>7.5</v>
      </c>
      <c r="D41" s="16"/>
      <c r="E41" s="16">
        <v>22.7</v>
      </c>
      <c r="F41" s="2"/>
    </row>
    <row r="42" spans="1:6">
      <c r="A42" s="49" t="s">
        <v>42</v>
      </c>
      <c r="C42" s="96">
        <v>0</v>
      </c>
      <c r="D42" s="16"/>
      <c r="E42" s="97">
        <v>0.4</v>
      </c>
      <c r="F42" s="2"/>
    </row>
    <row r="43" spans="1:6">
      <c r="A43" s="54" t="s">
        <v>62</v>
      </c>
      <c r="C43" s="32">
        <f>SUM(C37:C42)</f>
        <v>865.19999999999993</v>
      </c>
      <c r="D43" s="16"/>
      <c r="E43" s="39">
        <f>SUM(E37:E42)</f>
        <v>384.99999999999994</v>
      </c>
      <c r="F43" s="2"/>
    </row>
    <row r="44" spans="1:6">
      <c r="A44" s="99"/>
      <c r="C44" s="24"/>
      <c r="D44" s="16"/>
      <c r="E44" s="104"/>
      <c r="F44" s="2"/>
    </row>
    <row r="45" spans="1:6">
      <c r="A45" s="105" t="s">
        <v>63</v>
      </c>
      <c r="C45" s="24">
        <v>324.3</v>
      </c>
      <c r="D45" s="16"/>
      <c r="E45" s="16">
        <v>306</v>
      </c>
      <c r="F45" s="2"/>
    </row>
    <row r="46" spans="1:6">
      <c r="A46" s="105" t="s">
        <v>64</v>
      </c>
      <c r="C46" s="24">
        <v>316.8</v>
      </c>
      <c r="D46" s="16"/>
      <c r="E46" s="16">
        <v>259.39999999999998</v>
      </c>
      <c r="F46" s="2"/>
    </row>
    <row r="47" spans="1:6">
      <c r="A47" s="105" t="s">
        <v>42</v>
      </c>
      <c r="C47" s="24">
        <v>3.5</v>
      </c>
      <c r="D47" s="16"/>
      <c r="E47" s="16">
        <v>0.8</v>
      </c>
      <c r="F47" s="2"/>
    </row>
    <row r="48" spans="1:6">
      <c r="A48" s="105" t="s">
        <v>65</v>
      </c>
      <c r="C48" s="24">
        <v>14.2</v>
      </c>
      <c r="D48" s="16"/>
      <c r="E48" s="16">
        <v>10.7</v>
      </c>
      <c r="F48" s="2"/>
    </row>
    <row r="49" spans="1:6">
      <c r="A49" s="105" t="s">
        <v>57</v>
      </c>
      <c r="C49" s="67">
        <v>121.5</v>
      </c>
      <c r="D49" s="16"/>
      <c r="E49" s="85">
        <v>0</v>
      </c>
      <c r="F49" s="2"/>
    </row>
    <row r="50" spans="1:6">
      <c r="A50" s="105" t="s">
        <v>58</v>
      </c>
      <c r="C50" s="24">
        <v>10.8</v>
      </c>
      <c r="D50" s="16"/>
      <c r="E50" s="16">
        <v>10.5</v>
      </c>
      <c r="F50" s="2"/>
    </row>
    <row r="51" spans="1:6">
      <c r="A51" s="105" t="s">
        <v>60</v>
      </c>
      <c r="C51" s="96">
        <v>12</v>
      </c>
      <c r="D51" s="16"/>
      <c r="E51" s="97">
        <v>9.5</v>
      </c>
      <c r="F51" s="2"/>
    </row>
    <row r="52" spans="1:6">
      <c r="A52" s="54" t="s">
        <v>66</v>
      </c>
      <c r="C52" s="32">
        <f>SUM(C45:C51)</f>
        <v>803.1</v>
      </c>
      <c r="D52" s="16"/>
      <c r="E52" s="39">
        <f>SUM(E45:E51)</f>
        <v>596.9</v>
      </c>
      <c r="F52" s="2"/>
    </row>
    <row r="53" spans="1:6">
      <c r="A53" s="102"/>
      <c r="C53" s="96"/>
      <c r="D53" s="16"/>
      <c r="E53" s="97"/>
      <c r="F53" s="2"/>
    </row>
    <row r="54" spans="1:6">
      <c r="A54" s="54" t="s">
        <v>67</v>
      </c>
      <c r="C54" s="32">
        <f>+C52+C43</f>
        <v>1668.3</v>
      </c>
      <c r="D54" s="16"/>
      <c r="E54" s="39">
        <f>E43+E52</f>
        <v>981.89999999999986</v>
      </c>
      <c r="F54" s="2"/>
    </row>
    <row r="55" spans="1:6">
      <c r="A55" s="102"/>
      <c r="C55" s="24"/>
      <c r="D55" s="16"/>
      <c r="E55" s="16"/>
      <c r="F55" s="2"/>
    </row>
    <row r="56" spans="1:6">
      <c r="A56" s="54" t="s">
        <v>68</v>
      </c>
      <c r="C56" s="32">
        <f>+C54+C34</f>
        <v>2696.3999999999996</v>
      </c>
      <c r="D56" s="16"/>
      <c r="E56" s="39">
        <f>E34+E54</f>
        <v>2004.9999999999998</v>
      </c>
      <c r="F56" s="2"/>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54"/>
  <sheetViews>
    <sheetView zoomScaleNormal="100" workbookViewId="0">
      <selection activeCell="A36" sqref="A1:XFD1048576"/>
    </sheetView>
  </sheetViews>
  <sheetFormatPr defaultColWidth="9.1640625" defaultRowHeight="12.3"/>
  <cols>
    <col min="1" max="1" width="60.71875" style="1" customWidth="1"/>
    <col min="2" max="2" width="1.44140625" style="1" customWidth="1"/>
    <col min="3" max="3" width="8.27734375" style="1" customWidth="1"/>
    <col min="4" max="4" width="1.44140625" style="1" customWidth="1"/>
    <col min="5" max="16384" width="9.1640625" style="1"/>
  </cols>
  <sheetData>
    <row r="1" spans="1:5" s="87" customFormat="1" ht="27.75" customHeight="1">
      <c r="A1" s="106" t="s">
        <v>0</v>
      </c>
      <c r="B1" s="106"/>
      <c r="C1" s="106"/>
      <c r="D1" s="106"/>
      <c r="E1" s="106"/>
    </row>
    <row r="2" spans="1:5">
      <c r="A2" s="2"/>
      <c r="B2" s="2"/>
      <c r="C2" s="2"/>
      <c r="D2" s="2"/>
      <c r="E2" s="2"/>
    </row>
    <row r="3" spans="1:5">
      <c r="A3" s="2"/>
      <c r="B3" s="2"/>
      <c r="C3" s="107"/>
      <c r="D3" s="2"/>
      <c r="E3" s="78"/>
    </row>
    <row r="4" spans="1:5">
      <c r="A4" s="10" t="s">
        <v>122</v>
      </c>
      <c r="C4" s="11">
        <v>2022</v>
      </c>
      <c r="E4" s="34">
        <v>2021</v>
      </c>
    </row>
    <row r="5" spans="1:5">
      <c r="A5" s="108" t="s">
        <v>69</v>
      </c>
      <c r="C5" s="90"/>
      <c r="E5" s="12"/>
    </row>
    <row r="6" spans="1:5">
      <c r="A6" s="109"/>
      <c r="C6" s="90"/>
      <c r="E6" s="12"/>
    </row>
    <row r="7" spans="1:5">
      <c r="A7" s="70" t="s">
        <v>12</v>
      </c>
      <c r="C7" s="82">
        <v>97</v>
      </c>
      <c r="E7" s="20">
        <v>130.30000000000001</v>
      </c>
    </row>
    <row r="8" spans="1:5">
      <c r="A8" s="110"/>
      <c r="C8" s="24"/>
      <c r="E8" s="16"/>
    </row>
    <row r="9" spans="1:5" ht="20.7">
      <c r="A9" s="111" t="s">
        <v>70</v>
      </c>
      <c r="C9" s="24"/>
      <c r="E9" s="16"/>
    </row>
    <row r="10" spans="1:5">
      <c r="A10" s="49" t="s">
        <v>71</v>
      </c>
      <c r="C10" s="24">
        <v>38.5</v>
      </c>
      <c r="E10" s="16">
        <v>29.8</v>
      </c>
    </row>
    <row r="11" spans="1:5">
      <c r="A11" s="49" t="s">
        <v>72</v>
      </c>
      <c r="C11" s="24">
        <v>43.1</v>
      </c>
      <c r="E11" s="16">
        <v>38.799999999999997</v>
      </c>
    </row>
    <row r="12" spans="1:5">
      <c r="A12" s="49" t="s">
        <v>73</v>
      </c>
      <c r="C12" s="24">
        <v>7.4</v>
      </c>
      <c r="E12" s="16">
        <v>3.8</v>
      </c>
    </row>
    <row r="13" spans="1:5">
      <c r="A13" s="54" t="s">
        <v>74</v>
      </c>
      <c r="C13" s="19">
        <f>SUM(C7:C12)</f>
        <v>186</v>
      </c>
      <c r="E13" s="101">
        <f>SUM(E7:E12)</f>
        <v>202.70000000000005</v>
      </c>
    </row>
    <row r="14" spans="1:5">
      <c r="A14" s="66"/>
      <c r="C14" s="24"/>
      <c r="E14" s="16"/>
    </row>
    <row r="15" spans="1:5">
      <c r="A15" s="112" t="s">
        <v>123</v>
      </c>
      <c r="C15" s="24"/>
      <c r="E15" s="16"/>
    </row>
    <row r="16" spans="1:5">
      <c r="A16" s="49" t="s">
        <v>75</v>
      </c>
      <c r="C16" s="24">
        <v>-65.400000000000006</v>
      </c>
      <c r="E16" s="16">
        <v>-11.7</v>
      </c>
    </row>
    <row r="17" spans="1:5">
      <c r="A17" s="49" t="s">
        <v>76</v>
      </c>
      <c r="C17" s="24">
        <v>-59.7</v>
      </c>
      <c r="E17" s="16">
        <v>-7.3</v>
      </c>
    </row>
    <row r="18" spans="1:5">
      <c r="A18" s="49" t="s">
        <v>64</v>
      </c>
      <c r="C18" s="24">
        <v>31.3</v>
      </c>
      <c r="E18" s="16">
        <v>30.7</v>
      </c>
    </row>
    <row r="19" spans="1:5">
      <c r="A19" s="49" t="s">
        <v>60</v>
      </c>
      <c r="C19" s="24">
        <v>4.2</v>
      </c>
      <c r="E19" s="16">
        <v>-2.1</v>
      </c>
    </row>
    <row r="20" spans="1:5">
      <c r="A20" s="113" t="s">
        <v>77</v>
      </c>
      <c r="C20" s="19">
        <f>SUM(C16:C19)</f>
        <v>-89.600000000000009</v>
      </c>
      <c r="E20" s="36">
        <f>SUM(E16:E19)</f>
        <v>9.6</v>
      </c>
    </row>
    <row r="21" spans="1:5">
      <c r="A21" s="66"/>
      <c r="C21" s="24"/>
      <c r="E21" s="16"/>
    </row>
    <row r="22" spans="1:5">
      <c r="A22" s="109" t="s">
        <v>78</v>
      </c>
      <c r="C22" s="82">
        <f>+C20+C13</f>
        <v>96.399999999999991</v>
      </c>
      <c r="E22" s="20">
        <f>+E20+E13</f>
        <v>212.30000000000004</v>
      </c>
    </row>
    <row r="23" spans="1:5">
      <c r="A23" s="66"/>
      <c r="C23" s="24"/>
      <c r="E23" s="16"/>
    </row>
    <row r="24" spans="1:5">
      <c r="A24" s="49" t="s">
        <v>111</v>
      </c>
      <c r="C24" s="24">
        <v>-28</v>
      </c>
      <c r="E24" s="16">
        <v>-29.2</v>
      </c>
    </row>
    <row r="25" spans="1:5">
      <c r="A25" s="49" t="s">
        <v>112</v>
      </c>
      <c r="C25" s="24">
        <v>1.2</v>
      </c>
      <c r="E25" s="16">
        <v>0.5</v>
      </c>
    </row>
    <row r="26" spans="1:5">
      <c r="A26" s="49" t="s">
        <v>113</v>
      </c>
      <c r="C26" s="24">
        <v>-18.2</v>
      </c>
      <c r="E26" s="16">
        <v>-7.4</v>
      </c>
    </row>
    <row r="27" spans="1:5">
      <c r="A27" s="113" t="s">
        <v>79</v>
      </c>
      <c r="C27" s="19">
        <f>SUM(C24:C26)+C22</f>
        <v>51.399999999999991</v>
      </c>
      <c r="E27" s="101">
        <f>SUM(E24:E26)+E22</f>
        <v>176.20000000000005</v>
      </c>
    </row>
    <row r="28" spans="1:5">
      <c r="A28" s="109"/>
      <c r="C28" s="24"/>
      <c r="E28" s="16"/>
    </row>
    <row r="29" spans="1:5">
      <c r="A29" s="109" t="s">
        <v>80</v>
      </c>
      <c r="C29" s="24"/>
      <c r="E29" s="16"/>
    </row>
    <row r="30" spans="1:5">
      <c r="A30" s="109"/>
      <c r="C30" s="24"/>
      <c r="E30" s="16"/>
    </row>
    <row r="31" spans="1:5">
      <c r="A31" s="49" t="s">
        <v>81</v>
      </c>
      <c r="C31" s="24">
        <v>-52.8</v>
      </c>
      <c r="E31" s="16">
        <v>-46.1</v>
      </c>
    </row>
    <row r="32" spans="1:5">
      <c r="A32" s="49" t="s">
        <v>82</v>
      </c>
      <c r="C32" s="24">
        <v>-35.6</v>
      </c>
      <c r="E32" s="16">
        <v>-24.8</v>
      </c>
    </row>
    <row r="33" spans="1:5">
      <c r="A33" s="49" t="s">
        <v>83</v>
      </c>
      <c r="C33" s="24">
        <v>1.9</v>
      </c>
      <c r="E33" s="16">
        <v>3.8</v>
      </c>
    </row>
    <row r="34" spans="1:5">
      <c r="A34" s="49" t="s">
        <v>36</v>
      </c>
      <c r="C34" s="24">
        <v>0</v>
      </c>
      <c r="E34" s="16">
        <v>-10.4</v>
      </c>
    </row>
    <row r="35" spans="1:5">
      <c r="A35" s="49" t="s">
        <v>115</v>
      </c>
      <c r="C35" s="24">
        <v>-2.9</v>
      </c>
      <c r="E35" s="16">
        <v>0</v>
      </c>
    </row>
    <row r="36" spans="1:5">
      <c r="A36" s="49" t="s">
        <v>84</v>
      </c>
      <c r="C36" s="24">
        <v>-477.8</v>
      </c>
      <c r="E36" s="16">
        <v>-43.9</v>
      </c>
    </row>
    <row r="37" spans="1:5">
      <c r="A37" s="113" t="s">
        <v>85</v>
      </c>
      <c r="C37" s="19">
        <f>SUM(C31:C36)</f>
        <v>-567.20000000000005</v>
      </c>
      <c r="E37" s="101">
        <f>SUM(E31:E36)</f>
        <v>-121.4</v>
      </c>
    </row>
    <row r="38" spans="1:5">
      <c r="A38" s="66"/>
      <c r="C38" s="24"/>
      <c r="E38" s="16"/>
    </row>
    <row r="39" spans="1:5">
      <c r="A39" s="109" t="s">
        <v>86</v>
      </c>
      <c r="C39" s="24"/>
      <c r="E39" s="16"/>
    </row>
    <row r="40" spans="1:5">
      <c r="A40" s="109"/>
      <c r="C40" s="24"/>
      <c r="E40" s="16"/>
    </row>
    <row r="41" spans="1:5">
      <c r="A41" s="49" t="s">
        <v>107</v>
      </c>
      <c r="C41" s="24">
        <v>-19.8</v>
      </c>
      <c r="E41" s="16">
        <v>0</v>
      </c>
    </row>
    <row r="42" spans="1:5">
      <c r="A42" s="49" t="s">
        <v>87</v>
      </c>
      <c r="C42" s="24">
        <v>0.6</v>
      </c>
      <c r="E42" s="16">
        <v>0.7</v>
      </c>
    </row>
    <row r="43" spans="1:5">
      <c r="A43" s="49" t="s">
        <v>88</v>
      </c>
      <c r="C43" s="24">
        <v>-38.700000000000003</v>
      </c>
      <c r="E43" s="16">
        <v>-41.2</v>
      </c>
    </row>
    <row r="44" spans="1:5">
      <c r="A44" s="49" t="s">
        <v>89</v>
      </c>
      <c r="C44" s="24">
        <v>1358</v>
      </c>
      <c r="E44" s="16">
        <v>52.2</v>
      </c>
    </row>
    <row r="45" spans="1:5">
      <c r="A45" s="49" t="s">
        <v>90</v>
      </c>
      <c r="C45" s="24">
        <v>-763.6</v>
      </c>
      <c r="E45" s="16">
        <v>-62.9</v>
      </c>
    </row>
    <row r="46" spans="1:5">
      <c r="A46" s="49" t="s">
        <v>91</v>
      </c>
      <c r="C46" s="24">
        <v>-14.2</v>
      </c>
      <c r="E46" s="16">
        <v>-13.1</v>
      </c>
    </row>
    <row r="47" spans="1:5">
      <c r="A47" s="49" t="s">
        <v>114</v>
      </c>
      <c r="C47" s="24">
        <v>-16.399999999999999</v>
      </c>
      <c r="E47" s="16">
        <v>0</v>
      </c>
    </row>
    <row r="48" spans="1:5">
      <c r="A48" s="113" t="s">
        <v>92</v>
      </c>
      <c r="C48" s="19">
        <f>SUM(C41:C47)</f>
        <v>505.89999999999986</v>
      </c>
      <c r="E48" s="101">
        <f>SUM(E41:E47)</f>
        <v>-64.3</v>
      </c>
    </row>
    <row r="49" spans="1:5">
      <c r="A49" s="66"/>
      <c r="C49" s="24"/>
      <c r="E49" s="16"/>
    </row>
    <row r="50" spans="1:5">
      <c r="A50" s="109" t="s">
        <v>124</v>
      </c>
      <c r="C50" s="82">
        <f>+C37+C48+C27</f>
        <v>-9.9000000000001904</v>
      </c>
      <c r="E50" s="114">
        <f>+E37+E48+E27</f>
        <v>-9.4999999999999432</v>
      </c>
    </row>
    <row r="51" spans="1:5">
      <c r="A51" s="66"/>
      <c r="C51" s="24"/>
      <c r="E51" s="16"/>
    </row>
    <row r="52" spans="1:5">
      <c r="A52" s="49" t="s">
        <v>125</v>
      </c>
      <c r="C52" s="24">
        <v>8.5</v>
      </c>
      <c r="E52" s="16">
        <v>8</v>
      </c>
    </row>
    <row r="53" spans="1:5">
      <c r="A53" s="49" t="s">
        <v>126</v>
      </c>
      <c r="C53" s="96">
        <v>77.099999999999994</v>
      </c>
      <c r="E53" s="97">
        <v>78.599999999999994</v>
      </c>
    </row>
    <row r="54" spans="1:5">
      <c r="A54" s="113" t="s">
        <v>127</v>
      </c>
      <c r="C54" s="19">
        <f>+C50+C52+C53</f>
        <v>75.699999999999804</v>
      </c>
      <c r="E54" s="101">
        <f>+E50+E52+E53</f>
        <v>77.100000000000051</v>
      </c>
    </row>
  </sheetData>
  <mergeCells count="1">
    <mergeCell ref="A1:E1"/>
  </mergeCells>
  <pageMargins left="0.70866141732283472" right="0.70866141732283472" top="0.74803149606299213" bottom="0.74803149606299213" header="0.31496062992125984" footer="0.31496062992125984"/>
  <pageSetup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81"/>
  <sheetViews>
    <sheetView zoomScaleNormal="100" workbookViewId="0">
      <selection activeCell="O28" sqref="O28"/>
    </sheetView>
  </sheetViews>
  <sheetFormatPr defaultColWidth="9.1640625" defaultRowHeight="10.199999999999999"/>
  <cols>
    <col min="1" max="1" width="36.44140625" style="3" customWidth="1"/>
    <col min="2" max="2" width="1.44140625" style="4" customWidth="1"/>
    <col min="3" max="3" width="8.71875" style="4" customWidth="1"/>
    <col min="4" max="4" width="1.44140625" style="4" customWidth="1"/>
    <col min="5" max="5" width="8.71875" style="4" customWidth="1"/>
    <col min="6" max="6" width="1.44140625" style="4" customWidth="1"/>
    <col min="7" max="7" width="8.71875" style="3" customWidth="1"/>
    <col min="8" max="8" width="1.44140625" style="4" customWidth="1"/>
    <col min="9" max="9" width="8.71875" style="3" customWidth="1"/>
    <col min="10" max="10" width="1.44140625" style="4" customWidth="1"/>
    <col min="11" max="11" width="8.71875" style="3" customWidth="1"/>
    <col min="12" max="12" width="1.44140625" style="4" customWidth="1"/>
    <col min="13" max="16384" width="9.1640625" style="3"/>
  </cols>
  <sheetData>
    <row r="1" spans="1:14" ht="27.6">
      <c r="A1" s="6" t="s">
        <v>104</v>
      </c>
      <c r="B1" s="6"/>
      <c r="C1" s="6"/>
      <c r="D1" s="6"/>
      <c r="E1" s="6"/>
      <c r="F1" s="6"/>
      <c r="G1" s="6"/>
      <c r="H1" s="6"/>
      <c r="I1" s="6"/>
      <c r="J1" s="6"/>
      <c r="K1" s="6"/>
      <c r="L1" s="6"/>
    </row>
    <row r="2" spans="1:14">
      <c r="A2" s="4"/>
      <c r="G2" s="4"/>
      <c r="I2" s="4"/>
      <c r="K2" s="4"/>
      <c r="N2" s="5"/>
    </row>
    <row r="3" spans="1:14" ht="10.5">
      <c r="A3" s="7"/>
      <c r="B3" s="7"/>
      <c r="C3" s="8">
        <v>2022</v>
      </c>
      <c r="D3" s="8"/>
      <c r="E3" s="8">
        <v>2022</v>
      </c>
      <c r="F3" s="8"/>
      <c r="G3" s="8">
        <v>2022</v>
      </c>
      <c r="H3" s="8"/>
      <c r="I3" s="8">
        <f>+G3</f>
        <v>2022</v>
      </c>
      <c r="J3" s="8"/>
      <c r="K3" s="8"/>
      <c r="L3" s="9"/>
      <c r="N3" s="5"/>
    </row>
    <row r="4" spans="1:14" ht="10.5">
      <c r="A4" s="10" t="s">
        <v>105</v>
      </c>
      <c r="B4" s="7"/>
      <c r="C4" s="11" t="s">
        <v>93</v>
      </c>
      <c r="D4" s="11"/>
      <c r="E4" s="11" t="s">
        <v>5</v>
      </c>
      <c r="F4" s="11"/>
      <c r="G4" s="11" t="s">
        <v>95</v>
      </c>
      <c r="H4" s="11"/>
      <c r="I4" s="11" t="s">
        <v>94</v>
      </c>
      <c r="J4" s="11"/>
      <c r="K4" s="11" t="s">
        <v>100</v>
      </c>
      <c r="L4" s="12"/>
      <c r="N4" s="5"/>
    </row>
    <row r="5" spans="1:14">
      <c r="A5" s="13" t="s">
        <v>6</v>
      </c>
      <c r="B5" s="14"/>
      <c r="C5" s="15">
        <v>371.6</v>
      </c>
      <c r="D5" s="15"/>
      <c r="E5" s="15">
        <v>397.3</v>
      </c>
      <c r="F5" s="15"/>
      <c r="G5" s="15">
        <v>450.6</v>
      </c>
      <c r="H5" s="15"/>
      <c r="I5" s="15">
        <v>489.20000000000005</v>
      </c>
      <c r="J5" s="15"/>
      <c r="K5" s="15">
        <f>SUM(C5:I5)</f>
        <v>1708.7</v>
      </c>
      <c r="L5" s="16"/>
      <c r="N5" s="5"/>
    </row>
    <row r="6" spans="1:14">
      <c r="A6" s="14" t="s">
        <v>7</v>
      </c>
      <c r="B6" s="14"/>
      <c r="C6" s="15">
        <v>-237.9</v>
      </c>
      <c r="D6" s="15"/>
      <c r="E6" s="15">
        <v>-265.5</v>
      </c>
      <c r="F6" s="15"/>
      <c r="G6" s="15">
        <v>-301.90000000000009</v>
      </c>
      <c r="H6" s="15"/>
      <c r="I6" s="15">
        <v>-325.10000000000002</v>
      </c>
      <c r="J6" s="15"/>
      <c r="K6" s="15">
        <f>SUM(C6:I6)</f>
        <v>-1130.4000000000001</v>
      </c>
      <c r="L6" s="16"/>
      <c r="N6" s="5"/>
    </row>
    <row r="7" spans="1:14" ht="10.5">
      <c r="A7" s="17" t="s">
        <v>8</v>
      </c>
      <c r="B7" s="18"/>
      <c r="C7" s="19">
        <f>SUM(C5:C6)</f>
        <v>133.70000000000002</v>
      </c>
      <c r="D7" s="19"/>
      <c r="E7" s="19">
        <v>131.80000000000001</v>
      </c>
      <c r="F7" s="19"/>
      <c r="G7" s="19">
        <v>148.69999999999999</v>
      </c>
      <c r="H7" s="19"/>
      <c r="I7" s="19">
        <v>164.09999999999997</v>
      </c>
      <c r="J7" s="19"/>
      <c r="K7" s="19">
        <f>SUM(C7:I7)</f>
        <v>578.29999999999995</v>
      </c>
      <c r="L7" s="20"/>
      <c r="N7" s="5"/>
    </row>
    <row r="8" spans="1:14">
      <c r="A8" s="21"/>
      <c r="B8" s="21"/>
      <c r="C8" s="22"/>
      <c r="D8" s="22"/>
      <c r="E8" s="22"/>
      <c r="F8" s="22"/>
      <c r="G8" s="22"/>
      <c r="H8" s="22"/>
      <c r="I8" s="22"/>
      <c r="J8" s="22"/>
      <c r="K8" s="22"/>
      <c r="L8" s="23"/>
      <c r="N8" s="5"/>
    </row>
    <row r="9" spans="1:14">
      <c r="A9" s="14" t="s">
        <v>9</v>
      </c>
      <c r="B9" s="14"/>
      <c r="C9" s="24">
        <v>-54.1</v>
      </c>
      <c r="D9" s="24"/>
      <c r="E9" s="24">
        <v>-58.6</v>
      </c>
      <c r="F9" s="24"/>
      <c r="G9" s="24">
        <v>-63.499999999999986</v>
      </c>
      <c r="H9" s="24"/>
      <c r="I9" s="24">
        <v>-60</v>
      </c>
      <c r="J9" s="24"/>
      <c r="K9" s="24">
        <f>SUM(C9:I9)</f>
        <v>-236.2</v>
      </c>
      <c r="L9" s="16"/>
      <c r="N9" s="5"/>
    </row>
    <row r="10" spans="1:14">
      <c r="A10" s="14" t="s">
        <v>10</v>
      </c>
      <c r="B10" s="14"/>
      <c r="C10" s="24">
        <v>-30.5</v>
      </c>
      <c r="D10" s="24"/>
      <c r="E10" s="24">
        <v>-33.599999999999994</v>
      </c>
      <c r="F10" s="24"/>
      <c r="G10" s="24">
        <v>-36.900000000000006</v>
      </c>
      <c r="H10" s="24"/>
      <c r="I10" s="24">
        <v>-38.199999999999989</v>
      </c>
      <c r="J10" s="24"/>
      <c r="K10" s="24">
        <f>SUM(C10:I10)</f>
        <v>-139.19999999999999</v>
      </c>
      <c r="L10" s="16"/>
      <c r="N10" s="5"/>
    </row>
    <row r="11" spans="1:14">
      <c r="A11" s="14" t="s">
        <v>11</v>
      </c>
      <c r="B11" s="14"/>
      <c r="C11" s="24">
        <v>-24.1</v>
      </c>
      <c r="D11" s="24"/>
      <c r="E11" s="24">
        <v>-24.799999999999997</v>
      </c>
      <c r="F11" s="24"/>
      <c r="G11" s="24">
        <v>-29.199999999999996</v>
      </c>
      <c r="H11" s="24"/>
      <c r="I11" s="24">
        <v>-27.800000000000011</v>
      </c>
      <c r="J11" s="24"/>
      <c r="K11" s="24">
        <f>SUM(C11:I11)</f>
        <v>-105.9</v>
      </c>
      <c r="L11" s="16"/>
      <c r="N11" s="5"/>
    </row>
    <row r="12" spans="1:14" ht="10.5">
      <c r="A12" s="25" t="s">
        <v>96</v>
      </c>
      <c r="B12" s="26"/>
      <c r="C12" s="19">
        <f>SUM(C7:C11)</f>
        <v>25.000000000000021</v>
      </c>
      <c r="D12" s="19"/>
      <c r="E12" s="19">
        <v>14.799999999999997</v>
      </c>
      <c r="F12" s="19"/>
      <c r="G12" s="19">
        <v>19.100000000000001</v>
      </c>
      <c r="H12" s="19"/>
      <c r="I12" s="19">
        <v>38.1</v>
      </c>
      <c r="J12" s="19"/>
      <c r="K12" s="19">
        <f>SUM(C12:I12)</f>
        <v>97.000000000000028</v>
      </c>
      <c r="L12" s="20"/>
      <c r="N12" s="5"/>
    </row>
    <row r="13" spans="1:14">
      <c r="A13" s="21"/>
      <c r="B13" s="21"/>
      <c r="C13" s="27"/>
      <c r="D13" s="27"/>
      <c r="E13" s="27"/>
      <c r="F13" s="27"/>
      <c r="G13" s="27"/>
      <c r="H13" s="27"/>
      <c r="I13" s="27"/>
      <c r="J13" s="27"/>
      <c r="K13" s="27"/>
      <c r="L13" s="23"/>
      <c r="N13" s="5"/>
    </row>
    <row r="14" spans="1:14">
      <c r="A14" s="14" t="s">
        <v>15</v>
      </c>
      <c r="B14" s="14"/>
      <c r="C14" s="15">
        <v>3.4</v>
      </c>
      <c r="D14" s="15"/>
      <c r="E14" s="15">
        <v>-1.9000000000000004</v>
      </c>
      <c r="F14" s="15"/>
      <c r="G14" s="15">
        <v>1.1289999999999996</v>
      </c>
      <c r="H14" s="15"/>
      <c r="I14" s="15">
        <v>-15.629000000000003</v>
      </c>
      <c r="J14" s="15"/>
      <c r="K14" s="15">
        <f>SUM(C14:I14)</f>
        <v>-13.000000000000004</v>
      </c>
      <c r="L14" s="16"/>
      <c r="N14" s="5"/>
    </row>
    <row r="15" spans="1:14">
      <c r="A15" s="14" t="s">
        <v>16</v>
      </c>
      <c r="B15" s="14"/>
      <c r="C15" s="15">
        <v>-0.8</v>
      </c>
      <c r="D15" s="15"/>
      <c r="E15" s="15">
        <v>-0.8</v>
      </c>
      <c r="F15" s="15"/>
      <c r="G15" s="15">
        <v>-9.9999999999999201E-2</v>
      </c>
      <c r="H15" s="15"/>
      <c r="I15" s="15">
        <v>-0.20000000000000107</v>
      </c>
      <c r="J15" s="15"/>
      <c r="K15" s="15">
        <f>SUM(C15:I15)</f>
        <v>-1.9000000000000004</v>
      </c>
      <c r="L15" s="16"/>
      <c r="N15" s="5"/>
    </row>
    <row r="16" spans="1:14">
      <c r="A16" s="14" t="s">
        <v>110</v>
      </c>
      <c r="B16" s="14"/>
      <c r="C16" s="15">
        <v>0</v>
      </c>
      <c r="D16" s="15"/>
      <c r="E16" s="15">
        <v>0</v>
      </c>
      <c r="F16" s="15"/>
      <c r="G16" s="15">
        <v>-7</v>
      </c>
      <c r="H16" s="15"/>
      <c r="I16" s="15">
        <v>0</v>
      </c>
      <c r="J16" s="15"/>
      <c r="K16" s="15">
        <f>SUM(C16:I16)</f>
        <v>-7</v>
      </c>
      <c r="L16" s="16"/>
      <c r="N16" s="5"/>
    </row>
    <row r="17" spans="1:14" ht="10.5">
      <c r="A17" s="25" t="s">
        <v>17</v>
      </c>
      <c r="B17" s="26"/>
      <c r="C17" s="19">
        <f>SUM(C12:C16)</f>
        <v>27.600000000000019</v>
      </c>
      <c r="D17" s="19"/>
      <c r="E17" s="19">
        <v>12.099999999999996</v>
      </c>
      <c r="F17" s="19"/>
      <c r="G17" s="19">
        <v>13.099999999999994</v>
      </c>
      <c r="H17" s="19"/>
      <c r="I17" s="19">
        <v>22.299999999999997</v>
      </c>
      <c r="J17" s="19"/>
      <c r="K17" s="19">
        <f>SUM(C17:I17)</f>
        <v>75.100000000000009</v>
      </c>
      <c r="L17" s="20"/>
      <c r="N17" s="5"/>
    </row>
    <row r="18" spans="1:14">
      <c r="A18" s="21"/>
      <c r="B18" s="21"/>
      <c r="C18" s="28"/>
      <c r="D18" s="28"/>
      <c r="E18" s="28"/>
      <c r="F18" s="28"/>
      <c r="G18" s="28"/>
      <c r="H18" s="28"/>
      <c r="I18" s="28"/>
      <c r="J18" s="28"/>
      <c r="K18" s="28"/>
      <c r="L18" s="16"/>
      <c r="N18" s="5"/>
    </row>
    <row r="19" spans="1:14">
      <c r="A19" s="14" t="s">
        <v>18</v>
      </c>
      <c r="B19" s="14"/>
      <c r="C19" s="15">
        <v>-5.9</v>
      </c>
      <c r="D19" s="15"/>
      <c r="E19" s="15">
        <v>-2.5</v>
      </c>
      <c r="F19" s="15"/>
      <c r="G19" s="15">
        <v>-4.1999999999999993</v>
      </c>
      <c r="H19" s="15"/>
      <c r="I19" s="15">
        <v>-3.7999999999999989</v>
      </c>
      <c r="J19" s="15"/>
      <c r="K19" s="15">
        <f>SUM(C19:I19)</f>
        <v>-16.399999999999999</v>
      </c>
      <c r="L19" s="16"/>
      <c r="N19" s="5"/>
    </row>
    <row r="20" spans="1:14" ht="10.5">
      <c r="A20" s="25" t="s">
        <v>97</v>
      </c>
      <c r="B20" s="26"/>
      <c r="C20" s="19">
        <f>SUM(C17:C19)</f>
        <v>21.700000000000017</v>
      </c>
      <c r="D20" s="19"/>
      <c r="E20" s="19">
        <v>9.6000000000000014</v>
      </c>
      <c r="F20" s="19"/>
      <c r="G20" s="19">
        <v>8.9000000000000021</v>
      </c>
      <c r="H20" s="19"/>
      <c r="I20" s="19">
        <v>18.5</v>
      </c>
      <c r="J20" s="19"/>
      <c r="K20" s="19">
        <f>SUM(C20:I20)</f>
        <v>58.700000000000017</v>
      </c>
      <c r="L20" s="20"/>
      <c r="N20" s="5"/>
    </row>
    <row r="21" spans="1:14">
      <c r="A21" s="21"/>
      <c r="B21" s="21"/>
      <c r="C21" s="29"/>
      <c r="D21" s="29"/>
      <c r="E21" s="29"/>
      <c r="F21" s="29"/>
      <c r="G21" s="29"/>
      <c r="H21" s="29"/>
      <c r="I21" s="29"/>
      <c r="J21" s="29"/>
      <c r="K21" s="29"/>
      <c r="L21" s="16"/>
      <c r="N21" s="5"/>
    </row>
    <row r="22" spans="1:14" ht="10.5">
      <c r="A22" s="30" t="s">
        <v>98</v>
      </c>
      <c r="B22" s="31"/>
      <c r="C22" s="32">
        <v>41.6</v>
      </c>
      <c r="D22" s="32"/>
      <c r="E22" s="32">
        <v>33.399999999999991</v>
      </c>
      <c r="F22" s="32"/>
      <c r="G22" s="32">
        <v>40.700000000000003</v>
      </c>
      <c r="H22" s="32"/>
      <c r="I22" s="32">
        <v>62.900000000000006</v>
      </c>
      <c r="J22" s="32"/>
      <c r="K22" s="32">
        <f>SUM(C22:I22)</f>
        <v>178.60000000000002</v>
      </c>
      <c r="L22" s="20"/>
      <c r="N22" s="5"/>
    </row>
    <row r="23" spans="1:14" ht="10.5">
      <c r="A23" s="31"/>
      <c r="B23" s="31"/>
      <c r="C23" s="33"/>
      <c r="D23" s="33"/>
      <c r="E23" s="33"/>
      <c r="F23" s="31"/>
      <c r="G23" s="33"/>
      <c r="H23" s="31"/>
      <c r="I23" s="33"/>
      <c r="J23" s="31"/>
      <c r="K23" s="33"/>
      <c r="L23" s="31"/>
      <c r="N23" s="5"/>
    </row>
    <row r="24" spans="1:14" ht="10.5">
      <c r="A24" s="31"/>
      <c r="B24" s="31"/>
      <c r="C24" s="33"/>
      <c r="D24" s="33"/>
      <c r="E24" s="33"/>
      <c r="F24" s="31"/>
      <c r="G24" s="33"/>
      <c r="H24" s="31"/>
      <c r="I24" s="33"/>
      <c r="J24" s="31"/>
      <c r="K24" s="33"/>
      <c r="L24" s="31"/>
      <c r="N24" s="5"/>
    </row>
    <row r="25" spans="1:14" ht="10.5">
      <c r="A25" s="7"/>
      <c r="B25" s="7"/>
      <c r="C25" s="9">
        <f>[4]Data!$B$11-1</f>
        <v>2021</v>
      </c>
      <c r="D25" s="9"/>
      <c r="E25" s="9">
        <v>2021</v>
      </c>
      <c r="F25" s="9"/>
      <c r="G25" s="9">
        <v>2021</v>
      </c>
      <c r="H25" s="9"/>
      <c r="I25" s="9">
        <v>2021</v>
      </c>
      <c r="J25" s="9"/>
      <c r="K25" s="9"/>
      <c r="L25" s="31"/>
      <c r="N25" s="5"/>
    </row>
    <row r="26" spans="1:14" ht="10.5">
      <c r="A26" s="10" t="s">
        <v>105</v>
      </c>
      <c r="B26" s="7"/>
      <c r="C26" s="34" t="str">
        <f>VLOOKUP([4]Data!$B$12,[4]Lookup!$A$1:$G$12,4,FALSE)</f>
        <v>Q1</v>
      </c>
      <c r="D26" s="34"/>
      <c r="E26" s="34" t="s">
        <v>5</v>
      </c>
      <c r="F26" s="34"/>
      <c r="G26" s="34" t="s">
        <v>95</v>
      </c>
      <c r="H26" s="34"/>
      <c r="I26" s="34" t="s">
        <v>94</v>
      </c>
      <c r="J26" s="34"/>
      <c r="K26" s="34" t="s">
        <v>100</v>
      </c>
      <c r="L26" s="31"/>
      <c r="N26" s="5"/>
    </row>
    <row r="27" spans="1:14" ht="10.5">
      <c r="A27" s="13" t="s">
        <v>6</v>
      </c>
      <c r="B27" s="14"/>
      <c r="C27" s="35">
        <v>334</v>
      </c>
      <c r="D27" s="35"/>
      <c r="E27" s="35">
        <v>327.5</v>
      </c>
      <c r="F27" s="35"/>
      <c r="G27" s="35">
        <v>331.9</v>
      </c>
      <c r="H27" s="35"/>
      <c r="I27" s="35">
        <v>367.4</v>
      </c>
      <c r="J27" s="35"/>
      <c r="K27" s="35">
        <f>SUM(C27:I27)</f>
        <v>1360.8</v>
      </c>
      <c r="L27" s="31"/>
      <c r="N27" s="5"/>
    </row>
    <row r="28" spans="1:14" ht="10.5">
      <c r="A28" s="14" t="s">
        <v>7</v>
      </c>
      <c r="B28" s="14"/>
      <c r="C28" s="35">
        <v>-212.2</v>
      </c>
      <c r="D28" s="35"/>
      <c r="E28" s="35">
        <v>-210</v>
      </c>
      <c r="F28" s="35"/>
      <c r="G28" s="35">
        <v>-209</v>
      </c>
      <c r="H28" s="35"/>
      <c r="I28" s="35">
        <v>-235.8</v>
      </c>
      <c r="J28" s="35"/>
      <c r="K28" s="35">
        <f>SUM(C28:I28)</f>
        <v>-867</v>
      </c>
      <c r="L28" s="31"/>
      <c r="N28" s="5"/>
    </row>
    <row r="29" spans="1:14" ht="10.5">
      <c r="A29" s="17" t="s">
        <v>8</v>
      </c>
      <c r="B29" s="18"/>
      <c r="C29" s="36">
        <f>+C27+C28</f>
        <v>121.80000000000001</v>
      </c>
      <c r="D29" s="36"/>
      <c r="E29" s="36">
        <v>117.5</v>
      </c>
      <c r="F29" s="36"/>
      <c r="G29" s="36">
        <v>122.89999999999998</v>
      </c>
      <c r="H29" s="36"/>
      <c r="I29" s="36">
        <v>131.59999999999997</v>
      </c>
      <c r="J29" s="36"/>
      <c r="K29" s="36">
        <f>SUM(C29:I29)</f>
        <v>493.79999999999995</v>
      </c>
      <c r="L29" s="31"/>
      <c r="N29" s="5"/>
    </row>
    <row r="30" spans="1:14" ht="10.5">
      <c r="A30" s="21"/>
      <c r="B30" s="21"/>
      <c r="C30" s="37"/>
      <c r="D30" s="37"/>
      <c r="E30" s="37"/>
      <c r="F30" s="37"/>
      <c r="G30" s="37"/>
      <c r="H30" s="37"/>
      <c r="I30" s="37"/>
      <c r="J30" s="37"/>
      <c r="K30" s="37"/>
      <c r="L30" s="31"/>
      <c r="N30" s="5"/>
    </row>
    <row r="31" spans="1:14" ht="10.5">
      <c r="A31" s="14" t="s">
        <v>9</v>
      </c>
      <c r="B31" s="14"/>
      <c r="C31" s="16">
        <v>-42.6</v>
      </c>
      <c r="D31" s="16"/>
      <c r="E31" s="16">
        <v>-42.3</v>
      </c>
      <c r="F31" s="16"/>
      <c r="G31" s="16">
        <v>-47.2</v>
      </c>
      <c r="H31" s="16"/>
      <c r="I31" s="16">
        <v>-48.3</v>
      </c>
      <c r="J31" s="16"/>
      <c r="K31" s="16">
        <f>SUM(C31:I31)</f>
        <v>-180.40000000000003</v>
      </c>
      <c r="L31" s="31"/>
      <c r="N31" s="5"/>
    </row>
    <row r="32" spans="1:14" ht="10.5">
      <c r="A32" s="14" t="s">
        <v>10</v>
      </c>
      <c r="B32" s="14"/>
      <c r="C32" s="16">
        <v>-26.9</v>
      </c>
      <c r="D32" s="16"/>
      <c r="E32" s="16">
        <v>-20.399999999999999</v>
      </c>
      <c r="F32" s="16"/>
      <c r="G32" s="16">
        <v>-22.9</v>
      </c>
      <c r="H32" s="16"/>
      <c r="I32" s="16">
        <v>-26</v>
      </c>
      <c r="J32" s="16"/>
      <c r="K32" s="16">
        <f>SUM(C32:I32)</f>
        <v>-96.199999999999989</v>
      </c>
      <c r="L32" s="31"/>
      <c r="N32" s="5"/>
    </row>
    <row r="33" spans="1:14" ht="10.5">
      <c r="A33" s="14" t="s">
        <v>11</v>
      </c>
      <c r="B33" s="14"/>
      <c r="C33" s="16">
        <v>-22.2</v>
      </c>
      <c r="D33" s="16"/>
      <c r="E33" s="16">
        <v>-21.8</v>
      </c>
      <c r="F33" s="16"/>
      <c r="G33" s="16">
        <v>-21.4</v>
      </c>
      <c r="H33" s="16"/>
      <c r="I33" s="16">
        <v>-21.5</v>
      </c>
      <c r="J33" s="16"/>
      <c r="K33" s="16">
        <f>SUM(C33:I33)</f>
        <v>-86.9</v>
      </c>
      <c r="L33" s="31"/>
      <c r="N33" s="5"/>
    </row>
    <row r="34" spans="1:14" ht="10.5">
      <c r="A34" s="25" t="s">
        <v>96</v>
      </c>
      <c r="B34" s="26"/>
      <c r="C34" s="36">
        <f>C29+SUM(C31:C33)</f>
        <v>30.100000000000009</v>
      </c>
      <c r="D34" s="36"/>
      <c r="E34" s="36">
        <v>33</v>
      </c>
      <c r="F34" s="36"/>
      <c r="G34" s="36">
        <v>31.399999999999977</v>
      </c>
      <c r="H34" s="36"/>
      <c r="I34" s="36">
        <v>35.799999999999969</v>
      </c>
      <c r="J34" s="36"/>
      <c r="K34" s="36">
        <f>SUM(C34:I34)</f>
        <v>130.29999999999995</v>
      </c>
      <c r="L34" s="31"/>
      <c r="N34" s="5"/>
    </row>
    <row r="35" spans="1:14" ht="10.5">
      <c r="A35" s="21"/>
      <c r="B35" s="21"/>
      <c r="C35" s="37"/>
      <c r="D35" s="37"/>
      <c r="E35" s="37"/>
      <c r="F35" s="37"/>
      <c r="G35" s="37"/>
      <c r="H35" s="37"/>
      <c r="I35" s="37"/>
      <c r="J35" s="37"/>
      <c r="K35" s="37"/>
      <c r="L35" s="31"/>
      <c r="N35" s="5"/>
    </row>
    <row r="36" spans="1:14" ht="10.5">
      <c r="A36" s="14" t="s">
        <v>15</v>
      </c>
      <c r="B36" s="14"/>
      <c r="C36" s="35">
        <v>-4.4000000000000004</v>
      </c>
      <c r="D36" s="35"/>
      <c r="E36" s="35">
        <v>-1.9</v>
      </c>
      <c r="F36" s="35"/>
      <c r="G36" s="35">
        <v>-2.1</v>
      </c>
      <c r="H36" s="35"/>
      <c r="I36" s="35">
        <v>-0.3</v>
      </c>
      <c r="J36" s="35"/>
      <c r="K36" s="35">
        <f>SUM(C36:I36)</f>
        <v>-8.7000000000000011</v>
      </c>
      <c r="L36" s="31"/>
      <c r="N36" s="5"/>
    </row>
    <row r="37" spans="1:14" ht="10.5">
      <c r="A37" s="14" t="s">
        <v>16</v>
      </c>
      <c r="B37" s="14"/>
      <c r="C37" s="35">
        <v>-0.1</v>
      </c>
      <c r="D37" s="35"/>
      <c r="E37" s="35">
        <v>-0.4</v>
      </c>
      <c r="F37" s="35"/>
      <c r="G37" s="35">
        <v>9.9999999999999995E-7</v>
      </c>
      <c r="H37" s="35"/>
      <c r="I37" s="35">
        <v>-0.4</v>
      </c>
      <c r="J37" s="35"/>
      <c r="K37" s="35">
        <f>SUM(C37:I37)</f>
        <v>-0.89999899999999999</v>
      </c>
      <c r="L37" s="31"/>
      <c r="N37" s="5"/>
    </row>
    <row r="38" spans="1:14" ht="10.5">
      <c r="A38" s="25" t="s">
        <v>17</v>
      </c>
      <c r="B38" s="26"/>
      <c r="C38" s="36">
        <f>C34+SUM(C36:C37)</f>
        <v>25.600000000000009</v>
      </c>
      <c r="D38" s="36"/>
      <c r="E38" s="36">
        <v>30.7</v>
      </c>
      <c r="F38" s="36"/>
      <c r="G38" s="36">
        <v>29.300000999999977</v>
      </c>
      <c r="H38" s="36"/>
      <c r="I38" s="36">
        <v>35.099999999999966</v>
      </c>
      <c r="J38" s="36"/>
      <c r="K38" s="36">
        <f>SUM(C38:I38)</f>
        <v>120.70000099999996</v>
      </c>
      <c r="L38" s="31"/>
      <c r="N38" s="5"/>
    </row>
    <row r="39" spans="1:14" ht="10.5">
      <c r="A39" s="21"/>
      <c r="B39" s="21"/>
      <c r="C39" s="16"/>
      <c r="D39" s="16"/>
      <c r="E39" s="16"/>
      <c r="F39" s="16"/>
      <c r="G39" s="16"/>
      <c r="H39" s="16"/>
      <c r="I39" s="16"/>
      <c r="J39" s="16"/>
      <c r="K39" s="16"/>
      <c r="L39" s="31"/>
      <c r="N39" s="5"/>
    </row>
    <row r="40" spans="1:14" ht="10.5">
      <c r="A40" s="14" t="s">
        <v>18</v>
      </c>
      <c r="B40" s="14"/>
      <c r="C40" s="35">
        <v>-4.4000000000000004</v>
      </c>
      <c r="D40" s="35"/>
      <c r="E40" s="35">
        <v>-7.4</v>
      </c>
      <c r="F40" s="35"/>
      <c r="G40" s="35">
        <v>-6.1</v>
      </c>
      <c r="H40" s="35"/>
      <c r="I40" s="35">
        <v>-6.6</v>
      </c>
      <c r="J40" s="35"/>
      <c r="K40" s="35">
        <f>SUM(C40:I40)</f>
        <v>-24.5</v>
      </c>
      <c r="L40" s="31"/>
      <c r="N40" s="5"/>
    </row>
    <row r="41" spans="1:14" ht="10.5">
      <c r="A41" s="25" t="s">
        <v>97</v>
      </c>
      <c r="B41" s="26"/>
      <c r="C41" s="36">
        <f>C38+C40</f>
        <v>21.20000000000001</v>
      </c>
      <c r="D41" s="36"/>
      <c r="E41" s="36">
        <v>23.299999999999997</v>
      </c>
      <c r="F41" s="36"/>
      <c r="G41" s="36">
        <v>23.200000999999979</v>
      </c>
      <c r="H41" s="36"/>
      <c r="I41" s="36">
        <v>28.499999999999964</v>
      </c>
      <c r="J41" s="36"/>
      <c r="K41" s="36">
        <f>SUM(C41:I41)</f>
        <v>96.200000999999958</v>
      </c>
      <c r="L41" s="31"/>
      <c r="N41" s="5"/>
    </row>
    <row r="42" spans="1:14" ht="10.5">
      <c r="A42" s="21"/>
      <c r="B42" s="21"/>
      <c r="C42" s="38"/>
      <c r="D42" s="38"/>
      <c r="E42" s="38"/>
      <c r="F42" s="38"/>
      <c r="G42" s="38"/>
      <c r="H42" s="38"/>
      <c r="I42" s="38"/>
      <c r="J42" s="38"/>
      <c r="K42" s="38"/>
      <c r="L42" s="31"/>
      <c r="N42" s="5"/>
    </row>
    <row r="43" spans="1:14" ht="10.5">
      <c r="A43" s="30" t="s">
        <v>98</v>
      </c>
      <c r="B43" s="31"/>
      <c r="C43" s="39">
        <v>47.3</v>
      </c>
      <c r="D43" s="39"/>
      <c r="E43" s="39">
        <v>49.8</v>
      </c>
      <c r="F43" s="39"/>
      <c r="G43" s="39">
        <v>48</v>
      </c>
      <c r="H43" s="39"/>
      <c r="I43" s="39">
        <v>53.8</v>
      </c>
      <c r="J43" s="39"/>
      <c r="K43" s="39">
        <f>SUM(C43:I43)</f>
        <v>198.89999999999998</v>
      </c>
      <c r="L43" s="31"/>
      <c r="N43" s="5"/>
    </row>
    <row r="44" spans="1:14" ht="10.5">
      <c r="A44" s="31"/>
      <c r="B44" s="31"/>
      <c r="C44" s="33"/>
      <c r="D44" s="33"/>
      <c r="E44" s="33"/>
      <c r="F44" s="31"/>
      <c r="G44" s="33"/>
      <c r="H44" s="31"/>
      <c r="I44" s="33"/>
      <c r="J44" s="31"/>
      <c r="K44" s="33"/>
      <c r="L44" s="31"/>
      <c r="N44" s="5"/>
    </row>
    <row r="45" spans="1:14" ht="10.5">
      <c r="A45" s="31"/>
      <c r="B45" s="31"/>
      <c r="C45" s="33"/>
      <c r="D45" s="33"/>
      <c r="E45" s="33"/>
      <c r="F45" s="31"/>
      <c r="G45" s="33"/>
      <c r="H45" s="31"/>
      <c r="I45" s="33"/>
      <c r="J45" s="31"/>
      <c r="K45" s="33"/>
      <c r="L45" s="31"/>
      <c r="N45" s="5"/>
    </row>
    <row r="46" spans="1:14" ht="10.5">
      <c r="A46" s="31"/>
      <c r="B46" s="31"/>
      <c r="C46" s="33"/>
      <c r="D46" s="33"/>
      <c r="E46" s="33"/>
      <c r="F46" s="31"/>
      <c r="G46" s="33"/>
      <c r="H46" s="31"/>
      <c r="I46" s="33"/>
      <c r="J46" s="31"/>
      <c r="K46" s="33"/>
      <c r="L46" s="31"/>
      <c r="N46" s="5"/>
    </row>
    <row r="47" spans="1:14" ht="10.5">
      <c r="A47" s="31"/>
      <c r="B47" s="31"/>
      <c r="C47" s="33"/>
      <c r="D47" s="31"/>
      <c r="E47" s="33"/>
      <c r="F47" s="31"/>
      <c r="G47" s="33"/>
      <c r="H47" s="31"/>
      <c r="I47" s="33"/>
      <c r="J47" s="31"/>
      <c r="K47" s="33"/>
      <c r="L47" s="31"/>
      <c r="N47" s="5"/>
    </row>
    <row r="48" spans="1:14" ht="10.5">
      <c r="A48" s="30"/>
      <c r="G48" s="20"/>
      <c r="I48" s="20"/>
      <c r="K48" s="20"/>
      <c r="N48" s="5"/>
    </row>
    <row r="49" spans="1:14" ht="27.75" customHeight="1">
      <c r="A49" s="6" t="s">
        <v>3</v>
      </c>
      <c r="B49" s="6"/>
      <c r="C49" s="6"/>
      <c r="D49" s="6"/>
      <c r="E49" s="6"/>
      <c r="F49" s="6"/>
      <c r="G49" s="6"/>
      <c r="H49" s="6"/>
      <c r="I49" s="6"/>
      <c r="J49" s="6"/>
      <c r="K49" s="6"/>
      <c r="L49" s="6"/>
      <c r="N49" s="5"/>
    </row>
    <row r="50" spans="1:14" ht="10.5">
      <c r="A50" s="40"/>
      <c r="N50" s="5"/>
    </row>
    <row r="51" spans="1:14" ht="10.5">
      <c r="A51" s="7"/>
      <c r="B51" s="7"/>
      <c r="C51" s="8">
        <v>2022</v>
      </c>
      <c r="D51" s="8"/>
      <c r="E51" s="8">
        <v>2022</v>
      </c>
      <c r="F51" s="8"/>
      <c r="G51" s="8">
        <v>2022</v>
      </c>
      <c r="H51" s="8"/>
      <c r="I51" s="8">
        <v>2022</v>
      </c>
      <c r="J51" s="8"/>
      <c r="K51" s="8"/>
      <c r="L51" s="20"/>
      <c r="N51" s="5"/>
    </row>
    <row r="52" spans="1:14" ht="10.5">
      <c r="A52" s="10" t="s">
        <v>105</v>
      </c>
      <c r="B52" s="7"/>
      <c r="C52" s="11" t="s">
        <v>93</v>
      </c>
      <c r="D52" s="11"/>
      <c r="E52" s="11" t="s">
        <v>5</v>
      </c>
      <c r="F52" s="11"/>
      <c r="G52" s="11" t="s">
        <v>95</v>
      </c>
      <c r="H52" s="11"/>
      <c r="I52" s="11" t="s">
        <v>94</v>
      </c>
      <c r="J52" s="11"/>
      <c r="K52" s="11" t="s">
        <v>100</v>
      </c>
      <c r="L52" s="20"/>
      <c r="N52" s="5"/>
    </row>
    <row r="53" spans="1:14" ht="10.5">
      <c r="A53" s="13" t="s">
        <v>6</v>
      </c>
      <c r="B53" s="14"/>
      <c r="C53" s="15">
        <v>371.6</v>
      </c>
      <c r="D53" s="15"/>
      <c r="E53" s="15">
        <v>397.29999999999995</v>
      </c>
      <c r="F53" s="15"/>
      <c r="G53" s="15">
        <v>450.6</v>
      </c>
      <c r="H53" s="15"/>
      <c r="I53" s="15">
        <v>489.20000000000005</v>
      </c>
      <c r="J53" s="15"/>
      <c r="K53" s="15">
        <f>SUM(C53:I53)</f>
        <v>1708.7</v>
      </c>
      <c r="L53" s="20"/>
      <c r="N53" s="5"/>
    </row>
    <row r="54" spans="1:14" ht="10.5">
      <c r="A54" s="14" t="s">
        <v>7</v>
      </c>
      <c r="B54" s="14"/>
      <c r="C54" s="15">
        <v>-237.59999999999997</v>
      </c>
      <c r="D54" s="15"/>
      <c r="E54" s="15">
        <v>-264.2</v>
      </c>
      <c r="F54" s="15"/>
      <c r="G54" s="15">
        <v>-288.60000000000002</v>
      </c>
      <c r="H54" s="15"/>
      <c r="I54" s="15">
        <v>-313.39990000000006</v>
      </c>
      <c r="J54" s="15"/>
      <c r="K54" s="15">
        <f>SUM(C54:I54)</f>
        <v>-1103.7999</v>
      </c>
      <c r="L54" s="20"/>
      <c r="N54" s="5"/>
    </row>
    <row r="55" spans="1:14" ht="10.5">
      <c r="A55" s="17" t="s">
        <v>8</v>
      </c>
      <c r="B55" s="18"/>
      <c r="C55" s="19">
        <v>134</v>
      </c>
      <c r="D55" s="19"/>
      <c r="E55" s="19">
        <v>133.09999999999997</v>
      </c>
      <c r="F55" s="19"/>
      <c r="G55" s="19">
        <v>162</v>
      </c>
      <c r="H55" s="19"/>
      <c r="I55" s="19">
        <v>175.80009999999999</v>
      </c>
      <c r="J55" s="19"/>
      <c r="K55" s="19">
        <f>SUM(C55:I55)</f>
        <v>604.90009999999995</v>
      </c>
      <c r="L55" s="20"/>
      <c r="N55" s="5"/>
    </row>
    <row r="56" spans="1:14" ht="10.5">
      <c r="A56" s="21"/>
      <c r="B56" s="21"/>
      <c r="C56" s="22"/>
      <c r="D56" s="22"/>
      <c r="E56" s="22"/>
      <c r="F56" s="22"/>
      <c r="G56" s="22"/>
      <c r="H56" s="22"/>
      <c r="I56" s="22"/>
      <c r="J56" s="22"/>
      <c r="K56" s="22"/>
      <c r="L56" s="20"/>
      <c r="N56" s="5"/>
    </row>
    <row r="57" spans="1:14" ht="10.5">
      <c r="A57" s="14" t="s">
        <v>9</v>
      </c>
      <c r="B57" s="14"/>
      <c r="C57" s="15">
        <v>-51.300000000000004</v>
      </c>
      <c r="D57" s="15"/>
      <c r="E57" s="15">
        <v>-55.300000000000004</v>
      </c>
      <c r="F57" s="15"/>
      <c r="G57" s="15">
        <v>-56.999999999999986</v>
      </c>
      <c r="H57" s="15"/>
      <c r="I57" s="15">
        <v>-54.3</v>
      </c>
      <c r="J57" s="15"/>
      <c r="K57" s="15">
        <f>SUM(C57:I57)</f>
        <v>-217.89999999999998</v>
      </c>
      <c r="L57" s="20"/>
      <c r="N57" s="5"/>
    </row>
    <row r="58" spans="1:14" ht="10.5">
      <c r="A58" s="14" t="s">
        <v>10</v>
      </c>
      <c r="B58" s="14"/>
      <c r="C58" s="15">
        <v>-28.599899999999998</v>
      </c>
      <c r="D58" s="15"/>
      <c r="E58" s="15">
        <v>-29.7</v>
      </c>
      <c r="F58" s="15"/>
      <c r="G58" s="15">
        <v>-32.200000000000003</v>
      </c>
      <c r="H58" s="15"/>
      <c r="I58" s="15">
        <v>-35.599999999999987</v>
      </c>
      <c r="J58" s="15"/>
      <c r="K58" s="15">
        <f>SUM(C58:I58)</f>
        <v>-126.09989999999999</v>
      </c>
      <c r="L58" s="20"/>
      <c r="N58" s="5"/>
    </row>
    <row r="59" spans="1:14" ht="10.5">
      <c r="A59" s="14" t="s">
        <v>11</v>
      </c>
      <c r="B59" s="14"/>
      <c r="C59" s="15">
        <v>-22.8</v>
      </c>
      <c r="D59" s="15"/>
      <c r="E59" s="15">
        <v>-23.1</v>
      </c>
      <c r="F59" s="15"/>
      <c r="G59" s="15">
        <v>-26.599999999999998</v>
      </c>
      <c r="H59" s="15"/>
      <c r="I59" s="15">
        <v>-25.000000000000014</v>
      </c>
      <c r="J59" s="15"/>
      <c r="K59" s="15">
        <f>SUM(C59:I59)</f>
        <v>-97.500000000000014</v>
      </c>
      <c r="L59" s="20"/>
      <c r="N59" s="5"/>
    </row>
    <row r="60" spans="1:14" ht="10.5">
      <c r="A60" s="41" t="s">
        <v>102</v>
      </c>
      <c r="B60" s="42"/>
      <c r="C60" s="19">
        <v>31.300000000000004</v>
      </c>
      <c r="D60" s="19"/>
      <c r="E60" s="19">
        <v>24.99999999999995</v>
      </c>
      <c r="F60" s="19"/>
      <c r="G60" s="19">
        <v>46.199999999999996</v>
      </c>
      <c r="H60" s="19"/>
      <c r="I60" s="19">
        <v>60.900000000000048</v>
      </c>
      <c r="J60" s="19"/>
      <c r="K60" s="19">
        <f>SUM(C60:I60)</f>
        <v>163.39999999999998</v>
      </c>
      <c r="L60" s="20"/>
      <c r="N60" s="5"/>
    </row>
    <row r="61" spans="1:14" ht="10.5">
      <c r="A61" s="43"/>
      <c r="B61" s="43"/>
      <c r="C61" s="24"/>
      <c r="D61" s="24"/>
      <c r="E61" s="24"/>
      <c r="F61" s="24"/>
      <c r="G61" s="24"/>
      <c r="H61" s="24"/>
      <c r="I61" s="24"/>
      <c r="J61" s="24"/>
      <c r="K61" s="24"/>
      <c r="L61" s="20"/>
      <c r="N61" s="5"/>
    </row>
    <row r="62" spans="1:14" ht="10.5">
      <c r="A62" s="14" t="s">
        <v>99</v>
      </c>
      <c r="B62" s="14"/>
      <c r="C62" s="15">
        <v>-6.2999999999999989</v>
      </c>
      <c r="D62" s="15"/>
      <c r="E62" s="15">
        <v>-10.199999999999999</v>
      </c>
      <c r="F62" s="15"/>
      <c r="G62" s="15">
        <v>-27.099999999999994</v>
      </c>
      <c r="H62" s="15"/>
      <c r="I62" s="15">
        <v>-22.800000000000011</v>
      </c>
      <c r="J62" s="15"/>
      <c r="K62" s="15">
        <f>SUM(C62:I62)</f>
        <v>-66.400000000000006</v>
      </c>
      <c r="L62" s="20"/>
      <c r="N62" s="5"/>
    </row>
    <row r="63" spans="1:14" ht="10.5">
      <c r="A63" s="25" t="s">
        <v>96</v>
      </c>
      <c r="B63" s="26"/>
      <c r="C63" s="19">
        <v>25</v>
      </c>
      <c r="D63" s="19"/>
      <c r="E63" s="19">
        <v>14.799999999999951</v>
      </c>
      <c r="F63" s="19"/>
      <c r="G63" s="19">
        <v>19.100000000000001</v>
      </c>
      <c r="H63" s="19"/>
      <c r="I63" s="19">
        <v>38.1</v>
      </c>
      <c r="J63" s="19"/>
      <c r="K63" s="19">
        <f>SUM(C63:I63)</f>
        <v>96.999999999999957</v>
      </c>
      <c r="L63" s="20"/>
      <c r="N63" s="5"/>
    </row>
    <row r="64" spans="1:14" ht="10.5">
      <c r="A64" s="25"/>
      <c r="B64" s="26"/>
      <c r="C64" s="26"/>
      <c r="D64" s="26"/>
      <c r="E64" s="26"/>
      <c r="F64" s="26"/>
      <c r="G64" s="20"/>
      <c r="H64" s="26"/>
      <c r="I64" s="20"/>
      <c r="J64" s="26"/>
      <c r="K64" s="20"/>
      <c r="L64" s="26"/>
      <c r="N64" s="5"/>
    </row>
    <row r="65" spans="1:14" ht="10.5">
      <c r="A65" s="25"/>
      <c r="B65" s="26"/>
      <c r="C65" s="26"/>
      <c r="D65" s="26"/>
      <c r="E65" s="26"/>
      <c r="F65" s="26"/>
      <c r="G65" s="20"/>
      <c r="H65" s="26"/>
      <c r="I65" s="20"/>
      <c r="J65" s="26"/>
      <c r="K65" s="20"/>
      <c r="L65" s="26"/>
      <c r="N65" s="5"/>
    </row>
    <row r="66" spans="1:14" ht="10.5">
      <c r="A66" s="7"/>
      <c r="B66" s="7"/>
      <c r="C66" s="9">
        <v>2021</v>
      </c>
      <c r="D66" s="9"/>
      <c r="E66" s="9">
        <v>2021</v>
      </c>
      <c r="F66" s="9"/>
      <c r="G66" s="9">
        <v>2021</v>
      </c>
      <c r="H66" s="9"/>
      <c r="I66" s="9">
        <v>2021</v>
      </c>
      <c r="J66" s="9"/>
      <c r="K66" s="9"/>
      <c r="L66" s="26"/>
      <c r="N66" s="5"/>
    </row>
    <row r="67" spans="1:14" ht="10.5">
      <c r="A67" s="10" t="s">
        <v>105</v>
      </c>
      <c r="B67" s="7"/>
      <c r="C67" s="34" t="s">
        <v>93</v>
      </c>
      <c r="D67" s="34"/>
      <c r="E67" s="34" t="s">
        <v>5</v>
      </c>
      <c r="F67" s="34"/>
      <c r="G67" s="34" t="s">
        <v>95</v>
      </c>
      <c r="H67" s="34"/>
      <c r="I67" s="34" t="s">
        <v>94</v>
      </c>
      <c r="J67" s="34"/>
      <c r="K67" s="34" t="s">
        <v>100</v>
      </c>
      <c r="L67" s="26"/>
      <c r="N67" s="5"/>
    </row>
    <row r="68" spans="1:14" ht="10.5">
      <c r="A68" s="13" t="s">
        <v>6</v>
      </c>
      <c r="B68" s="14"/>
      <c r="C68" s="35">
        <v>334</v>
      </c>
      <c r="D68" s="35"/>
      <c r="E68" s="35">
        <v>327.5</v>
      </c>
      <c r="F68" s="35"/>
      <c r="G68" s="35">
        <v>331.9</v>
      </c>
      <c r="H68" s="35"/>
      <c r="I68" s="35">
        <v>367.4</v>
      </c>
      <c r="J68" s="35"/>
      <c r="K68" s="35">
        <f>SUM(C68:I68)</f>
        <v>1360.8</v>
      </c>
      <c r="L68" s="26"/>
      <c r="N68" s="5"/>
    </row>
    <row r="69" spans="1:14" ht="10.5">
      <c r="A69" s="14" t="s">
        <v>7</v>
      </c>
      <c r="B69" s="14"/>
      <c r="C69" s="35">
        <v>-209.6</v>
      </c>
      <c r="D69" s="35"/>
      <c r="E69" s="35">
        <v>-208.9</v>
      </c>
      <c r="F69" s="35"/>
      <c r="G69" s="35">
        <v>-208.7</v>
      </c>
      <c r="H69" s="35"/>
      <c r="I69" s="35">
        <v>-235.5</v>
      </c>
      <c r="J69" s="35"/>
      <c r="K69" s="35">
        <f>SUM(C69:I69)</f>
        <v>-862.7</v>
      </c>
      <c r="L69" s="26"/>
      <c r="N69" s="5"/>
    </row>
    <row r="70" spans="1:14" ht="10.5">
      <c r="A70" s="17" t="s">
        <v>8</v>
      </c>
      <c r="B70" s="18"/>
      <c r="C70" s="36">
        <v>124.4</v>
      </c>
      <c r="D70" s="36"/>
      <c r="E70" s="36">
        <v>118.6</v>
      </c>
      <c r="F70" s="36"/>
      <c r="G70" s="36">
        <v>123.19999999999999</v>
      </c>
      <c r="H70" s="36"/>
      <c r="I70" s="36">
        <v>131.89999999999998</v>
      </c>
      <c r="J70" s="36"/>
      <c r="K70" s="36">
        <f>SUM(C70:I70)</f>
        <v>498.09999999999997</v>
      </c>
      <c r="L70" s="26"/>
      <c r="N70" s="5"/>
    </row>
    <row r="71" spans="1:14" ht="10.5">
      <c r="A71" s="21"/>
      <c r="B71" s="21"/>
      <c r="C71" s="37"/>
      <c r="D71" s="37"/>
      <c r="E71" s="37"/>
      <c r="F71" s="37"/>
      <c r="G71" s="37"/>
      <c r="H71" s="37"/>
      <c r="I71" s="37"/>
      <c r="J71" s="37"/>
      <c r="K71" s="37"/>
      <c r="L71" s="26"/>
      <c r="N71" s="5"/>
    </row>
    <row r="72" spans="1:14" ht="10.5">
      <c r="A72" s="14" t="s">
        <v>9</v>
      </c>
      <c r="B72" s="14"/>
      <c r="C72" s="35">
        <v>-40</v>
      </c>
      <c r="D72" s="35"/>
      <c r="E72" s="35">
        <v>-39.799999999999997</v>
      </c>
      <c r="F72" s="35"/>
      <c r="G72" s="35">
        <v>-44.6</v>
      </c>
      <c r="H72" s="35"/>
      <c r="I72" s="35">
        <v>-45.6</v>
      </c>
      <c r="J72" s="35"/>
      <c r="K72" s="35">
        <f>SUM(C72:I72)</f>
        <v>-170</v>
      </c>
      <c r="L72" s="26"/>
      <c r="N72" s="5"/>
    </row>
    <row r="73" spans="1:14" ht="10.5">
      <c r="A73" s="14" t="s">
        <v>10</v>
      </c>
      <c r="B73" s="14"/>
      <c r="C73" s="35">
        <v>-25.7</v>
      </c>
      <c r="D73" s="35"/>
      <c r="E73" s="35">
        <v>-20.2</v>
      </c>
      <c r="F73" s="35"/>
      <c r="G73" s="35">
        <v>-22.8</v>
      </c>
      <c r="H73" s="35"/>
      <c r="I73" s="35">
        <v>-25</v>
      </c>
      <c r="J73" s="35"/>
      <c r="K73" s="35">
        <f>SUM(C73:I73)</f>
        <v>-93.7</v>
      </c>
      <c r="L73" s="26"/>
      <c r="N73" s="5"/>
    </row>
    <row r="74" spans="1:14" ht="10.5">
      <c r="A74" s="14" t="s">
        <v>11</v>
      </c>
      <c r="B74" s="14"/>
      <c r="C74" s="35">
        <v>-20.7</v>
      </c>
      <c r="D74" s="35"/>
      <c r="E74" s="35">
        <v>-20</v>
      </c>
      <c r="F74" s="35"/>
      <c r="G74" s="35">
        <v>-19.8</v>
      </c>
      <c r="H74" s="35"/>
      <c r="I74" s="35">
        <v>-20.3</v>
      </c>
      <c r="J74" s="35"/>
      <c r="K74" s="35">
        <f>SUM(C74:I74)</f>
        <v>-80.8</v>
      </c>
      <c r="L74" s="26"/>
      <c r="N74" s="5"/>
    </row>
    <row r="75" spans="1:14" ht="10.5">
      <c r="A75" s="41" t="s">
        <v>102</v>
      </c>
      <c r="B75" s="42"/>
      <c r="C75" s="36">
        <v>38</v>
      </c>
      <c r="D75" s="36"/>
      <c r="E75" s="36">
        <v>38.599999999999994</v>
      </c>
      <c r="F75" s="36"/>
      <c r="G75" s="36">
        <v>35.999999999999986</v>
      </c>
      <c r="H75" s="36"/>
      <c r="I75" s="36">
        <v>40.999999999999986</v>
      </c>
      <c r="J75" s="36"/>
      <c r="K75" s="36">
        <f>SUM(C75:I75)</f>
        <v>153.59999999999997</v>
      </c>
      <c r="L75" s="26"/>
      <c r="N75" s="5"/>
    </row>
    <row r="76" spans="1:14" ht="10.5">
      <c r="A76" s="43"/>
      <c r="B76" s="43"/>
      <c r="C76" s="16"/>
      <c r="D76" s="16"/>
      <c r="E76" s="16"/>
      <c r="F76" s="16"/>
      <c r="G76" s="16"/>
      <c r="H76" s="16"/>
      <c r="I76" s="16"/>
      <c r="J76" s="16"/>
      <c r="K76" s="16"/>
      <c r="L76" s="26"/>
      <c r="N76" s="5"/>
    </row>
    <row r="77" spans="1:14" ht="10.5">
      <c r="A77" s="14" t="s">
        <v>99</v>
      </c>
      <c r="B77" s="14"/>
      <c r="C77" s="35">
        <v>-7.9</v>
      </c>
      <c r="D77" s="35"/>
      <c r="E77" s="35">
        <v>-5.6</v>
      </c>
      <c r="F77" s="35"/>
      <c r="G77" s="35">
        <v>-4.5999999999999996</v>
      </c>
      <c r="H77" s="35"/>
      <c r="I77" s="35">
        <v>-5.2</v>
      </c>
      <c r="J77" s="35"/>
      <c r="K77" s="35">
        <f>SUM(C77:I77)</f>
        <v>-23.3</v>
      </c>
      <c r="L77" s="26"/>
      <c r="N77" s="5"/>
    </row>
    <row r="78" spans="1:14" ht="10.5">
      <c r="A78" s="25" t="s">
        <v>96</v>
      </c>
      <c r="B78" s="26"/>
      <c r="C78" s="36">
        <v>30.1</v>
      </c>
      <c r="D78" s="36"/>
      <c r="E78" s="36">
        <v>32.999999999999993</v>
      </c>
      <c r="F78" s="36"/>
      <c r="G78" s="36">
        <v>31.399999999999984</v>
      </c>
      <c r="H78" s="36"/>
      <c r="I78" s="36">
        <v>35.799999999999983</v>
      </c>
      <c r="J78" s="36"/>
      <c r="K78" s="36">
        <f>SUM(C78:I78)</f>
        <v>130.29999999999995</v>
      </c>
      <c r="L78" s="26"/>
      <c r="N78" s="5"/>
    </row>
    <row r="79" spans="1:14" ht="10.5">
      <c r="A79" s="25"/>
      <c r="B79" s="26"/>
      <c r="C79" s="26"/>
      <c r="D79" s="26"/>
      <c r="E79" s="26"/>
      <c r="F79" s="26"/>
      <c r="G79" s="20"/>
      <c r="H79" s="26"/>
      <c r="I79" s="20"/>
      <c r="J79" s="26"/>
      <c r="K79" s="20"/>
      <c r="L79" s="26"/>
      <c r="N79" s="5"/>
    </row>
    <row r="80" spans="1:14">
      <c r="A80" s="44" t="s">
        <v>117</v>
      </c>
      <c r="B80" s="44"/>
      <c r="C80" s="44"/>
      <c r="D80" s="44"/>
      <c r="E80" s="44"/>
      <c r="F80" s="44"/>
      <c r="G80" s="44"/>
      <c r="H80" s="44"/>
      <c r="I80" s="44"/>
      <c r="J80" s="44"/>
      <c r="K80" s="44"/>
      <c r="L80" s="44"/>
    </row>
    <row r="81" spans="1:12">
      <c r="A81" s="44" t="s">
        <v>118</v>
      </c>
      <c r="B81" s="44"/>
      <c r="C81" s="44"/>
      <c r="D81" s="44"/>
      <c r="E81" s="44"/>
      <c r="F81" s="44"/>
      <c r="G81" s="44"/>
      <c r="H81" s="44"/>
      <c r="I81" s="44"/>
      <c r="J81" s="44"/>
      <c r="K81" s="44"/>
      <c r="L81" s="44"/>
    </row>
  </sheetData>
  <mergeCells count="4">
    <mergeCell ref="A1:L1"/>
    <mergeCell ref="A49:L49"/>
    <mergeCell ref="A80:L80"/>
    <mergeCell ref="A81:L81"/>
  </mergeCells>
  <pageMargins left="0.70866141732283472" right="0.70866141732283472" top="0.74803149606299213" bottom="0.74803149606299213" header="0.31496062992125984" footer="0.31496062992125984"/>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Q41"/>
  <sheetViews>
    <sheetView zoomScaleNormal="100" workbookViewId="0">
      <selection activeCell="D28" sqref="A1:XFD1048576"/>
    </sheetView>
  </sheetViews>
  <sheetFormatPr defaultColWidth="9.1640625" defaultRowHeight="10.199999999999999"/>
  <cols>
    <col min="1" max="1" width="42.1640625" style="3" customWidth="1"/>
    <col min="2" max="2" width="1.44140625" style="3" customWidth="1"/>
    <col min="3" max="7" width="8.27734375" style="3" customWidth="1"/>
    <col min="8" max="8" width="1.44140625" style="4" customWidth="1"/>
    <col min="9" max="13" width="8.27734375" style="3" customWidth="1"/>
    <col min="14" max="14" width="1.44140625" style="4" customWidth="1"/>
    <col min="15" max="19" width="8.27734375" style="3" customWidth="1"/>
    <col min="20" max="20" width="1.44140625" style="4" customWidth="1"/>
    <col min="21" max="25" width="8.27734375" style="3" customWidth="1"/>
    <col min="26" max="26" width="1.44140625" style="4" customWidth="1"/>
    <col min="27" max="31" width="8.27734375" style="3" customWidth="1"/>
    <col min="32" max="32" width="1.44140625" style="4" customWidth="1"/>
    <col min="33" max="34" width="9.1640625" style="3"/>
    <col min="35" max="35" width="8.27734375" style="4" customWidth="1"/>
    <col min="36" max="16384" width="9.1640625" style="3"/>
  </cols>
  <sheetData>
    <row r="1" spans="1:43" ht="20.100000000000001">
      <c r="A1" s="115" t="s">
        <v>104</v>
      </c>
      <c r="B1" s="115"/>
      <c r="C1" s="115"/>
      <c r="D1" s="115"/>
      <c r="E1" s="115"/>
      <c r="F1" s="115"/>
      <c r="G1" s="115"/>
      <c r="H1" s="115"/>
      <c r="I1" s="115"/>
      <c r="J1" s="115"/>
      <c r="K1" s="115"/>
      <c r="L1" s="115"/>
      <c r="M1" s="115"/>
      <c r="N1" s="115"/>
      <c r="O1" s="115"/>
      <c r="P1" s="115"/>
      <c r="Q1" s="115"/>
      <c r="T1" s="3"/>
      <c r="Z1" s="3"/>
      <c r="AF1" s="3"/>
      <c r="AI1" s="116"/>
    </row>
    <row r="2" spans="1:43">
      <c r="A2" s="4"/>
      <c r="B2" s="4"/>
      <c r="C2" s="4"/>
      <c r="D2" s="4"/>
      <c r="E2" s="4"/>
      <c r="F2" s="4"/>
      <c r="G2" s="4"/>
      <c r="I2" s="4"/>
      <c r="J2" s="4"/>
      <c r="K2" s="4"/>
      <c r="L2" s="4"/>
      <c r="M2" s="4"/>
      <c r="O2" s="4"/>
      <c r="P2" s="4"/>
      <c r="Q2" s="4"/>
      <c r="R2" s="4"/>
      <c r="S2" s="4"/>
      <c r="U2" s="4"/>
      <c r="V2" s="4"/>
      <c r="W2" s="4"/>
      <c r="X2" s="4"/>
      <c r="Y2" s="4"/>
      <c r="AA2" s="4"/>
      <c r="AB2" s="4"/>
      <c r="AC2" s="4"/>
      <c r="AD2" s="4"/>
      <c r="AE2" s="4"/>
    </row>
    <row r="3" spans="1:43" ht="10.5">
      <c r="A3" s="117"/>
      <c r="B3" s="117"/>
      <c r="C3" s="8">
        <v>2022</v>
      </c>
      <c r="D3" s="8">
        <v>2022</v>
      </c>
      <c r="E3" s="8">
        <v>2022</v>
      </c>
      <c r="F3" s="8">
        <v>2022</v>
      </c>
      <c r="G3" s="8"/>
      <c r="H3" s="117"/>
      <c r="I3" s="9">
        <v>2021</v>
      </c>
      <c r="J3" s="9">
        <v>2021</v>
      </c>
      <c r="K3" s="9">
        <v>2021</v>
      </c>
      <c r="L3" s="9">
        <v>2021</v>
      </c>
      <c r="M3" s="9"/>
      <c r="N3" s="118"/>
      <c r="O3" s="9">
        <v>2020</v>
      </c>
      <c r="P3" s="9">
        <v>2020</v>
      </c>
      <c r="Q3" s="9">
        <v>2020</v>
      </c>
      <c r="R3" s="9">
        <v>2020</v>
      </c>
      <c r="S3" s="9"/>
      <c r="T3" s="118"/>
      <c r="U3" s="9">
        <v>2019</v>
      </c>
      <c r="V3" s="9">
        <v>2019</v>
      </c>
      <c r="W3" s="9">
        <v>2019</v>
      </c>
      <c r="X3" s="9">
        <v>2019</v>
      </c>
      <c r="Y3" s="9"/>
      <c r="Z3" s="118"/>
      <c r="AA3" s="9">
        <v>2018</v>
      </c>
      <c r="AB3" s="9">
        <v>2018</v>
      </c>
      <c r="AC3" s="9">
        <v>2018</v>
      </c>
      <c r="AD3" s="9">
        <v>2018</v>
      </c>
      <c r="AE3" s="9"/>
      <c r="AF3" s="117"/>
      <c r="AI3" s="9"/>
    </row>
    <row r="4" spans="1:43" ht="10.5">
      <c r="A4" s="10" t="s">
        <v>105</v>
      </c>
      <c r="B4" s="117"/>
      <c r="C4" s="11" t="s">
        <v>93</v>
      </c>
      <c r="D4" s="11" t="s">
        <v>5</v>
      </c>
      <c r="E4" s="11" t="s">
        <v>95</v>
      </c>
      <c r="F4" s="11" t="s">
        <v>94</v>
      </c>
      <c r="G4" s="11" t="s">
        <v>100</v>
      </c>
      <c r="H4" s="117"/>
      <c r="I4" s="34" t="s">
        <v>93</v>
      </c>
      <c r="J4" s="34" t="s">
        <v>5</v>
      </c>
      <c r="K4" s="34" t="s">
        <v>95</v>
      </c>
      <c r="L4" s="34" t="s">
        <v>94</v>
      </c>
      <c r="M4" s="34" t="s">
        <v>100</v>
      </c>
      <c r="N4" s="118"/>
      <c r="O4" s="34" t="s">
        <v>93</v>
      </c>
      <c r="P4" s="34" t="s">
        <v>5</v>
      </c>
      <c r="Q4" s="34" t="s">
        <v>95</v>
      </c>
      <c r="R4" s="34" t="s">
        <v>94</v>
      </c>
      <c r="S4" s="34" t="s">
        <v>100</v>
      </c>
      <c r="T4" s="118"/>
      <c r="U4" s="34" t="s">
        <v>93</v>
      </c>
      <c r="V4" s="34" t="s">
        <v>5</v>
      </c>
      <c r="W4" s="34" t="s">
        <v>95</v>
      </c>
      <c r="X4" s="34" t="s">
        <v>94</v>
      </c>
      <c r="Y4" s="34" t="s">
        <v>100</v>
      </c>
      <c r="Z4" s="118"/>
      <c r="AA4" s="34" t="s">
        <v>93</v>
      </c>
      <c r="AB4" s="34" t="s">
        <v>5</v>
      </c>
      <c r="AC4" s="34" t="s">
        <v>95</v>
      </c>
      <c r="AD4" s="34" t="s">
        <v>94</v>
      </c>
      <c r="AE4" s="34" t="s">
        <v>100</v>
      </c>
      <c r="AF4" s="117"/>
      <c r="AI4" s="12"/>
    </row>
    <row r="5" spans="1:43">
      <c r="A5" s="119" t="s">
        <v>101</v>
      </c>
      <c r="B5" s="119"/>
      <c r="C5" s="15">
        <v>371.6</v>
      </c>
      <c r="D5" s="15">
        <v>397.29999999999995</v>
      </c>
      <c r="E5" s="15">
        <v>450.6</v>
      </c>
      <c r="F5" s="15">
        <v>489.2</v>
      </c>
      <c r="G5" s="15">
        <f>C5+D5+E5+F5</f>
        <v>1708.7</v>
      </c>
      <c r="H5" s="120"/>
      <c r="I5" s="35">
        <v>334</v>
      </c>
      <c r="J5" s="35">
        <v>327.5</v>
      </c>
      <c r="K5" s="35">
        <v>331.9</v>
      </c>
      <c r="L5" s="35">
        <v>367.4</v>
      </c>
      <c r="M5" s="35">
        <f>+I5+J5+K5+L5</f>
        <v>1360.8</v>
      </c>
      <c r="N5" s="120"/>
      <c r="O5" s="35">
        <v>301.60000000000002</v>
      </c>
      <c r="P5" s="35">
        <v>305.7</v>
      </c>
      <c r="Q5" s="35">
        <v>287.2</v>
      </c>
      <c r="R5" s="35">
        <v>343.3</v>
      </c>
      <c r="S5" s="35">
        <v>1237.8</v>
      </c>
      <c r="T5" s="120"/>
      <c r="U5" s="35">
        <v>324.60000000000002</v>
      </c>
      <c r="V5" s="35">
        <v>326.5</v>
      </c>
      <c r="W5" s="35">
        <v>312.5</v>
      </c>
      <c r="X5" s="35">
        <v>320.10000000000002</v>
      </c>
      <c r="Y5" s="35">
        <v>1283.7</v>
      </c>
      <c r="Z5" s="120"/>
      <c r="AA5" s="35">
        <v>288.39999999999998</v>
      </c>
      <c r="AB5" s="35">
        <v>296.7</v>
      </c>
      <c r="AC5" s="35">
        <v>282</v>
      </c>
      <c r="AD5" s="35">
        <v>330.8</v>
      </c>
      <c r="AE5" s="35">
        <v>1197.9000000000001</v>
      </c>
      <c r="AF5" s="121"/>
      <c r="AI5" s="16" t="s">
        <v>106</v>
      </c>
      <c r="AK5" s="122"/>
      <c r="AM5" s="122"/>
      <c r="AO5" s="122"/>
      <c r="AQ5" s="122"/>
    </row>
    <row r="6" spans="1:43">
      <c r="A6" s="120" t="s">
        <v>7</v>
      </c>
      <c r="B6" s="120"/>
      <c r="C6" s="15">
        <v>-237.9</v>
      </c>
      <c r="D6" s="15">
        <v>-265.5</v>
      </c>
      <c r="E6" s="15">
        <v>-301.89999999999998</v>
      </c>
      <c r="F6" s="15">
        <v>-325.10000000000002</v>
      </c>
      <c r="G6" s="15">
        <f>C6+D6+E6+F6</f>
        <v>-1130.4000000000001</v>
      </c>
      <c r="H6" s="120"/>
      <c r="I6" s="35">
        <v>-212.2</v>
      </c>
      <c r="J6" s="35">
        <v>-210</v>
      </c>
      <c r="K6" s="35">
        <v>-209</v>
      </c>
      <c r="L6" s="35">
        <v>-235.80000000000007</v>
      </c>
      <c r="M6" s="35">
        <f>+I6+J6+K6+L6</f>
        <v>-867.00000000000011</v>
      </c>
      <c r="N6" s="120"/>
      <c r="O6" s="35">
        <v>-194.3</v>
      </c>
      <c r="P6" s="35">
        <v>-191.5</v>
      </c>
      <c r="Q6" s="35">
        <v>-174.7</v>
      </c>
      <c r="R6" s="35">
        <v>-217.9</v>
      </c>
      <c r="S6" s="35">
        <v>-778.4</v>
      </c>
      <c r="T6" s="120"/>
      <c r="U6" s="35">
        <v>-199.2</v>
      </c>
      <c r="V6" s="35">
        <v>-196.3</v>
      </c>
      <c r="W6" s="35">
        <v>-193</v>
      </c>
      <c r="X6" s="35">
        <v>-204.1</v>
      </c>
      <c r="Y6" s="35">
        <v>-792.6</v>
      </c>
      <c r="Z6" s="120"/>
      <c r="AA6" s="35">
        <v>-176.9</v>
      </c>
      <c r="AB6" s="35">
        <v>-181.7</v>
      </c>
      <c r="AC6" s="35">
        <v>-171.3</v>
      </c>
      <c r="AD6" s="35">
        <v>-205.2</v>
      </c>
      <c r="AE6" s="35">
        <v>-735.1</v>
      </c>
      <c r="AF6" s="121"/>
      <c r="AI6" s="16"/>
      <c r="AK6" s="122"/>
      <c r="AM6" s="122"/>
      <c r="AO6" s="122"/>
      <c r="AQ6" s="122"/>
    </row>
    <row r="7" spans="1:43" ht="10.5">
      <c r="A7" s="123" t="s">
        <v>8</v>
      </c>
      <c r="B7" s="123"/>
      <c r="C7" s="19">
        <v>133.69999999999999</v>
      </c>
      <c r="D7" s="19">
        <v>131.80000000000001</v>
      </c>
      <c r="E7" s="19">
        <v>148.70000000000005</v>
      </c>
      <c r="F7" s="19">
        <v>164.1</v>
      </c>
      <c r="G7" s="19">
        <f>C7+D7+E7+F7</f>
        <v>578.30000000000007</v>
      </c>
      <c r="H7" s="124"/>
      <c r="I7" s="36">
        <v>121.8</v>
      </c>
      <c r="J7" s="36">
        <v>117.5</v>
      </c>
      <c r="K7" s="36">
        <v>122.9</v>
      </c>
      <c r="L7" s="36">
        <v>131.60000000000002</v>
      </c>
      <c r="M7" s="36">
        <f>+I7+J7+K7+L7</f>
        <v>493.80000000000007</v>
      </c>
      <c r="N7" s="124"/>
      <c r="O7" s="36">
        <v>107.3</v>
      </c>
      <c r="P7" s="36">
        <v>114.2</v>
      </c>
      <c r="Q7" s="36">
        <v>112.5</v>
      </c>
      <c r="R7" s="36">
        <v>125.4</v>
      </c>
      <c r="S7" s="36">
        <v>459.4</v>
      </c>
      <c r="T7" s="124"/>
      <c r="U7" s="36">
        <v>125.4</v>
      </c>
      <c r="V7" s="36">
        <v>130.19999999999999</v>
      </c>
      <c r="W7" s="36">
        <v>119.5</v>
      </c>
      <c r="X7" s="36">
        <v>116</v>
      </c>
      <c r="Y7" s="36">
        <v>491.1</v>
      </c>
      <c r="Z7" s="124"/>
      <c r="AA7" s="36">
        <v>111.5</v>
      </c>
      <c r="AB7" s="36">
        <v>115</v>
      </c>
      <c r="AC7" s="36">
        <v>110.7</v>
      </c>
      <c r="AD7" s="36">
        <v>125.6</v>
      </c>
      <c r="AE7" s="36">
        <v>462.8</v>
      </c>
      <c r="AF7" s="70"/>
      <c r="AI7" s="20"/>
      <c r="AK7" s="122"/>
      <c r="AM7" s="122"/>
      <c r="AO7" s="122"/>
      <c r="AQ7" s="122"/>
    </row>
    <row r="8" spans="1:43">
      <c r="A8" s="125"/>
      <c r="B8" s="125"/>
      <c r="C8" s="22"/>
      <c r="D8" s="22"/>
      <c r="E8" s="22"/>
      <c r="F8" s="22"/>
      <c r="G8" s="22"/>
      <c r="H8" s="125"/>
      <c r="I8" s="100"/>
      <c r="J8" s="100"/>
      <c r="K8" s="100"/>
      <c r="L8" s="37"/>
      <c r="M8" s="37"/>
      <c r="N8" s="126"/>
      <c r="O8" s="100"/>
      <c r="P8" s="100"/>
      <c r="Q8" s="100"/>
      <c r="R8" s="100"/>
      <c r="S8" s="100"/>
      <c r="T8" s="126"/>
      <c r="U8" s="100"/>
      <c r="V8" s="100"/>
      <c r="W8" s="100"/>
      <c r="X8" s="100"/>
      <c r="Y8" s="100"/>
      <c r="Z8" s="126"/>
      <c r="AA8" s="100"/>
      <c r="AB8" s="100"/>
      <c r="AC8" s="100"/>
      <c r="AD8" s="100"/>
      <c r="AE8" s="100"/>
      <c r="AF8" s="127"/>
      <c r="AI8" s="65"/>
      <c r="AM8" s="122"/>
      <c r="AO8" s="122"/>
    </row>
    <row r="9" spans="1:43">
      <c r="A9" s="120" t="s">
        <v>9</v>
      </c>
      <c r="B9" s="120"/>
      <c r="C9" s="24">
        <v>-54.1</v>
      </c>
      <c r="D9" s="24">
        <v>-58.6</v>
      </c>
      <c r="E9" s="24">
        <v>-63.5</v>
      </c>
      <c r="F9" s="24">
        <v>-60</v>
      </c>
      <c r="G9" s="24">
        <f>C9+D9+E9+F9</f>
        <v>-236.2</v>
      </c>
      <c r="H9" s="120"/>
      <c r="I9" s="16">
        <v>-42.6</v>
      </c>
      <c r="J9" s="16">
        <v>-42.3</v>
      </c>
      <c r="K9" s="16">
        <v>-47.2</v>
      </c>
      <c r="L9" s="16">
        <v>-48.300000000000011</v>
      </c>
      <c r="M9" s="16">
        <f>+I9+J9+K9+L9</f>
        <v>-180.40000000000003</v>
      </c>
      <c r="N9" s="120"/>
      <c r="O9" s="16">
        <v>-42.1</v>
      </c>
      <c r="P9" s="16">
        <v>-34.5</v>
      </c>
      <c r="Q9" s="16">
        <v>-32.799999999999997</v>
      </c>
      <c r="R9" s="16">
        <v>-39.200000000000003</v>
      </c>
      <c r="S9" s="16">
        <v>-148.6</v>
      </c>
      <c r="T9" s="120"/>
      <c r="U9" s="16">
        <v>-39</v>
      </c>
      <c r="V9" s="16">
        <v>-41.3</v>
      </c>
      <c r="W9" s="16">
        <v>-37.200000000000003</v>
      </c>
      <c r="X9" s="16">
        <v>-41.7</v>
      </c>
      <c r="Y9" s="16">
        <v>-159.19999999999999</v>
      </c>
      <c r="Z9" s="120"/>
      <c r="AA9" s="16">
        <v>-34.200000000000003</v>
      </c>
      <c r="AB9" s="16">
        <v>-35</v>
      </c>
      <c r="AC9" s="16">
        <v>-33.6</v>
      </c>
      <c r="AD9" s="16">
        <v>-37.200000000000003</v>
      </c>
      <c r="AE9" s="16">
        <v>-140</v>
      </c>
      <c r="AF9" s="121"/>
      <c r="AI9" s="16"/>
      <c r="AK9" s="122"/>
      <c r="AM9" s="122"/>
      <c r="AO9" s="122"/>
      <c r="AQ9" s="122"/>
    </row>
    <row r="10" spans="1:43">
      <c r="A10" s="120" t="s">
        <v>10</v>
      </c>
      <c r="B10" s="120"/>
      <c r="C10" s="24">
        <v>-30.5</v>
      </c>
      <c r="D10" s="24">
        <v>-33.599999999999994</v>
      </c>
      <c r="E10" s="24">
        <v>-36.9</v>
      </c>
      <c r="F10" s="24">
        <v>-38.200000000000003</v>
      </c>
      <c r="G10" s="24">
        <f>C10+D10+E10+F10</f>
        <v>-139.19999999999999</v>
      </c>
      <c r="H10" s="120"/>
      <c r="I10" s="16">
        <v>-26.9</v>
      </c>
      <c r="J10" s="16">
        <v>-20.399999999999999</v>
      </c>
      <c r="K10" s="16">
        <v>-22.9</v>
      </c>
      <c r="L10" s="16">
        <v>-26</v>
      </c>
      <c r="M10" s="16">
        <f>+I10+J10+K10+L10</f>
        <v>-96.199999999999989</v>
      </c>
      <c r="N10" s="120"/>
      <c r="O10" s="16">
        <v>-24</v>
      </c>
      <c r="P10" s="16">
        <v>-18.7</v>
      </c>
      <c r="Q10" s="16">
        <v>-21.4</v>
      </c>
      <c r="R10" s="16">
        <v>-23.7</v>
      </c>
      <c r="S10" s="16">
        <v>-87.8</v>
      </c>
      <c r="T10" s="120"/>
      <c r="U10" s="16">
        <v>-20.100000000000001</v>
      </c>
      <c r="V10" s="16">
        <v>-20.6</v>
      </c>
      <c r="W10" s="16">
        <v>-20.2</v>
      </c>
      <c r="X10" s="16">
        <v>-22.5</v>
      </c>
      <c r="Y10" s="16">
        <v>-83.4</v>
      </c>
      <c r="Z10" s="120"/>
      <c r="AA10" s="16">
        <v>-17.7</v>
      </c>
      <c r="AB10" s="16">
        <v>-21.7</v>
      </c>
      <c r="AC10" s="16">
        <v>-20.399999999999999</v>
      </c>
      <c r="AD10" s="16">
        <v>-25.4</v>
      </c>
      <c r="AE10" s="16">
        <v>-85.2</v>
      </c>
      <c r="AF10" s="121"/>
      <c r="AI10" s="16"/>
      <c r="AK10" s="122"/>
      <c r="AM10" s="122"/>
      <c r="AO10" s="122"/>
      <c r="AQ10" s="122"/>
    </row>
    <row r="11" spans="1:43">
      <c r="A11" s="120" t="s">
        <v>11</v>
      </c>
      <c r="B11" s="120"/>
      <c r="C11" s="24">
        <v>-24.1</v>
      </c>
      <c r="D11" s="24">
        <v>-24.799999999999997</v>
      </c>
      <c r="E11" s="24">
        <v>-29.2</v>
      </c>
      <c r="F11" s="24">
        <v>-27.8</v>
      </c>
      <c r="G11" s="24">
        <f>C11+D11+E11+F11</f>
        <v>-105.89999999999999</v>
      </c>
      <c r="H11" s="120"/>
      <c r="I11" s="16">
        <v>-22.2</v>
      </c>
      <c r="J11" s="16">
        <v>-21.8</v>
      </c>
      <c r="K11" s="16">
        <v>-21.4</v>
      </c>
      <c r="L11" s="16">
        <v>-21.5</v>
      </c>
      <c r="M11" s="16">
        <f>+I11+J11+K11+L11</f>
        <v>-86.9</v>
      </c>
      <c r="N11" s="120"/>
      <c r="O11" s="16">
        <v>-18.399999999999999</v>
      </c>
      <c r="P11" s="16">
        <v>-18.600000000000001</v>
      </c>
      <c r="Q11" s="16">
        <v>-16.899999999999999</v>
      </c>
      <c r="R11" s="16">
        <v>-19.399999999999999</v>
      </c>
      <c r="S11" s="16">
        <v>-73.3</v>
      </c>
      <c r="T11" s="120"/>
      <c r="U11" s="16">
        <v>-21.4</v>
      </c>
      <c r="V11" s="16">
        <v>-21.4</v>
      </c>
      <c r="W11" s="16">
        <v>-20.5</v>
      </c>
      <c r="X11" s="16">
        <v>-22.6</v>
      </c>
      <c r="Y11" s="16">
        <v>-85.9</v>
      </c>
      <c r="Z11" s="120"/>
      <c r="AA11" s="16">
        <v>-18.100000000000001</v>
      </c>
      <c r="AB11" s="16">
        <v>-17.399999999999999</v>
      </c>
      <c r="AC11" s="16">
        <v>-19.100000000000001</v>
      </c>
      <c r="AD11" s="16">
        <v>-22.1</v>
      </c>
      <c r="AE11" s="16">
        <v>-76.7</v>
      </c>
      <c r="AF11" s="121"/>
      <c r="AG11" s="128"/>
      <c r="AI11" s="16"/>
      <c r="AK11" s="122"/>
      <c r="AM11" s="122"/>
      <c r="AO11" s="122"/>
      <c r="AQ11" s="122"/>
    </row>
    <row r="12" spans="1:43" ht="10.5">
      <c r="A12" s="129" t="s">
        <v>96</v>
      </c>
      <c r="B12" s="129"/>
      <c r="C12" s="19">
        <v>25</v>
      </c>
      <c r="D12" s="19">
        <v>14.799999999999997</v>
      </c>
      <c r="E12" s="19">
        <v>19.100000000000048</v>
      </c>
      <c r="F12" s="19">
        <v>38.1</v>
      </c>
      <c r="G12" s="19">
        <f>C12+D12+E12+F12</f>
        <v>97.000000000000057</v>
      </c>
      <c r="H12" s="130"/>
      <c r="I12" s="36">
        <v>30.1</v>
      </c>
      <c r="J12" s="36">
        <v>33</v>
      </c>
      <c r="K12" s="36">
        <v>31.4</v>
      </c>
      <c r="L12" s="36">
        <v>35.800000000000011</v>
      </c>
      <c r="M12" s="36">
        <f>+I12+J12+K12+L12</f>
        <v>130.30000000000001</v>
      </c>
      <c r="N12" s="124"/>
      <c r="O12" s="36">
        <v>22.8</v>
      </c>
      <c r="P12" s="36">
        <v>42.4</v>
      </c>
      <c r="Q12" s="36">
        <v>41.4</v>
      </c>
      <c r="R12" s="36">
        <v>43.1</v>
      </c>
      <c r="S12" s="36">
        <v>149.69999999999999</v>
      </c>
      <c r="T12" s="124"/>
      <c r="U12" s="36">
        <v>44.9</v>
      </c>
      <c r="V12" s="36">
        <v>46.9</v>
      </c>
      <c r="W12" s="36">
        <v>41.6</v>
      </c>
      <c r="X12" s="36">
        <v>29.2</v>
      </c>
      <c r="Y12" s="36">
        <v>162.6</v>
      </c>
      <c r="Z12" s="124"/>
      <c r="AA12" s="36">
        <v>41.5</v>
      </c>
      <c r="AB12" s="36">
        <v>40.9</v>
      </c>
      <c r="AC12" s="36">
        <v>37.6</v>
      </c>
      <c r="AD12" s="36">
        <v>40.9</v>
      </c>
      <c r="AE12" s="36">
        <v>160.9</v>
      </c>
      <c r="AF12" s="131"/>
      <c r="AI12" s="20"/>
      <c r="AK12" s="122"/>
      <c r="AM12" s="122"/>
      <c r="AO12" s="122"/>
      <c r="AQ12" s="122"/>
    </row>
    <row r="13" spans="1:43">
      <c r="A13" s="125"/>
      <c r="B13" s="125"/>
      <c r="C13" s="27"/>
      <c r="D13" s="27"/>
      <c r="E13" s="27"/>
      <c r="F13" s="27"/>
      <c r="G13" s="27"/>
      <c r="H13" s="125"/>
      <c r="I13" s="100"/>
      <c r="J13" s="100"/>
      <c r="K13" s="100"/>
      <c r="L13" s="37"/>
      <c r="M13" s="37"/>
      <c r="N13" s="126"/>
      <c r="O13" s="100"/>
      <c r="P13" s="100"/>
      <c r="Q13" s="100"/>
      <c r="R13" s="100"/>
      <c r="S13" s="100"/>
      <c r="T13" s="126"/>
      <c r="U13" s="100"/>
      <c r="V13" s="100"/>
      <c r="W13" s="100"/>
      <c r="X13" s="100"/>
      <c r="Y13" s="100"/>
      <c r="Z13" s="126"/>
      <c r="AA13" s="100"/>
      <c r="AB13" s="100"/>
      <c r="AC13" s="100"/>
      <c r="AD13" s="100"/>
      <c r="AE13" s="100"/>
      <c r="AF13" s="127"/>
      <c r="AI13" s="65"/>
      <c r="AM13" s="122"/>
      <c r="AO13" s="122"/>
      <c r="AQ13" s="122"/>
    </row>
    <row r="14" spans="1:43">
      <c r="A14" s="120" t="s">
        <v>15</v>
      </c>
      <c r="B14" s="120"/>
      <c r="C14" s="15">
        <v>3.4</v>
      </c>
      <c r="D14" s="15">
        <v>-1.9000000000000004</v>
      </c>
      <c r="E14" s="15">
        <v>1.1000000000000001</v>
      </c>
      <c r="F14" s="15">
        <v>-15.6</v>
      </c>
      <c r="G14" s="15">
        <f>C14+D14+E14+F14</f>
        <v>-13</v>
      </c>
      <c r="H14" s="120"/>
      <c r="I14" s="35">
        <v>-4.4000000000000004</v>
      </c>
      <c r="J14" s="35">
        <v>-1.9</v>
      </c>
      <c r="K14" s="35">
        <v>-2.1</v>
      </c>
      <c r="L14" s="35">
        <v>-0.30000000000000177</v>
      </c>
      <c r="M14" s="35">
        <f>+I14+J14+K14+L14</f>
        <v>-8.7000000000000028</v>
      </c>
      <c r="N14" s="120"/>
      <c r="O14" s="35">
        <v>-5</v>
      </c>
      <c r="P14" s="35">
        <v>-5.3</v>
      </c>
      <c r="Q14" s="35">
        <v>-3.2</v>
      </c>
      <c r="R14" s="35">
        <v>-4.9000000000000004</v>
      </c>
      <c r="S14" s="35">
        <v>-18.399999999999999</v>
      </c>
      <c r="T14" s="120"/>
      <c r="U14" s="35">
        <v>-3.8</v>
      </c>
      <c r="V14" s="35">
        <v>-2.5</v>
      </c>
      <c r="W14" s="35">
        <v>-2</v>
      </c>
      <c r="X14" s="35">
        <v>-12.4</v>
      </c>
      <c r="Y14" s="35">
        <v>-20.7</v>
      </c>
      <c r="Z14" s="120"/>
      <c r="AA14" s="35">
        <v>-6</v>
      </c>
      <c r="AB14" s="35">
        <v>-3.1</v>
      </c>
      <c r="AC14" s="35">
        <v>-2.9</v>
      </c>
      <c r="AD14" s="35">
        <v>-2.9</v>
      </c>
      <c r="AE14" s="35">
        <v>-14.9</v>
      </c>
      <c r="AF14" s="121"/>
      <c r="AI14" s="16"/>
      <c r="AK14" s="122"/>
      <c r="AM14" s="122"/>
      <c r="AO14" s="122"/>
      <c r="AP14" s="132"/>
      <c r="AQ14" s="122"/>
    </row>
    <row r="15" spans="1:43">
      <c r="A15" s="120" t="s">
        <v>16</v>
      </c>
      <c r="B15" s="120"/>
      <c r="C15" s="15">
        <v>-0.8</v>
      </c>
      <c r="D15" s="15">
        <v>-0.8</v>
      </c>
      <c r="E15" s="15">
        <v>-9.9999999999999201E-2</v>
      </c>
      <c r="F15" s="15">
        <v>-0.2</v>
      </c>
      <c r="G15" s="15">
        <f>C15+D15+E15+F15</f>
        <v>-1.8999999999999992</v>
      </c>
      <c r="H15" s="120"/>
      <c r="I15" s="35">
        <v>-0.1</v>
      </c>
      <c r="J15" s="35">
        <v>-0.4</v>
      </c>
      <c r="K15" s="35">
        <v>1E-4</v>
      </c>
      <c r="L15" s="35">
        <v>-0.40001000000000003</v>
      </c>
      <c r="M15" s="35">
        <f>+I15+J15+K15+L15</f>
        <v>-0.89990999999999999</v>
      </c>
      <c r="N15" s="120"/>
      <c r="O15" s="35">
        <v>1.0000000000000001E-5</v>
      </c>
      <c r="P15" s="35">
        <v>0.1</v>
      </c>
      <c r="Q15" s="35">
        <v>-0.1</v>
      </c>
      <c r="R15" s="35">
        <v>0.3</v>
      </c>
      <c r="S15" s="35">
        <v>0.3</v>
      </c>
      <c r="T15" s="120"/>
      <c r="U15" s="35">
        <v>0</v>
      </c>
      <c r="V15" s="35">
        <v>1.0000000000000001E-5</v>
      </c>
      <c r="W15" s="35">
        <v>-1.0000000000000001E-5</v>
      </c>
      <c r="X15" s="35">
        <v>-0.1</v>
      </c>
      <c r="Y15" s="35">
        <v>-0.1</v>
      </c>
      <c r="Z15" s="120"/>
      <c r="AA15" s="35">
        <v>0</v>
      </c>
      <c r="AB15" s="35">
        <v>0</v>
      </c>
      <c r="AC15" s="35">
        <v>0</v>
      </c>
      <c r="AD15" s="35">
        <v>0</v>
      </c>
      <c r="AE15" s="35">
        <v>0</v>
      </c>
      <c r="AF15" s="121"/>
      <c r="AI15" s="16"/>
      <c r="AK15" s="122"/>
      <c r="AM15" s="122"/>
      <c r="AN15" s="132"/>
      <c r="AO15" s="122"/>
      <c r="AP15" s="132"/>
      <c r="AQ15" s="122"/>
    </row>
    <row r="16" spans="1:43">
      <c r="A16" s="120" t="s">
        <v>110</v>
      </c>
      <c r="B16" s="120"/>
      <c r="C16" s="15">
        <v>0</v>
      </c>
      <c r="D16" s="15">
        <v>0</v>
      </c>
      <c r="E16" s="15">
        <v>-7</v>
      </c>
      <c r="F16" s="15">
        <v>0</v>
      </c>
      <c r="G16" s="15">
        <f>C16+D16+E16+F16</f>
        <v>-7</v>
      </c>
      <c r="H16" s="120"/>
      <c r="I16" s="35">
        <v>0</v>
      </c>
      <c r="J16" s="35">
        <v>0</v>
      </c>
      <c r="K16" s="35">
        <v>0</v>
      </c>
      <c r="L16" s="35">
        <v>0</v>
      </c>
      <c r="M16" s="35">
        <f>+I16+J16+K16+L16</f>
        <v>0</v>
      </c>
      <c r="N16" s="120"/>
      <c r="O16" s="35">
        <v>0</v>
      </c>
      <c r="P16" s="35">
        <v>0</v>
      </c>
      <c r="Q16" s="35">
        <v>0</v>
      </c>
      <c r="R16" s="35">
        <v>0</v>
      </c>
      <c r="S16" s="35">
        <v>0</v>
      </c>
      <c r="T16" s="120"/>
      <c r="U16" s="35">
        <v>0</v>
      </c>
      <c r="V16" s="35">
        <v>0</v>
      </c>
      <c r="W16" s="35">
        <v>0</v>
      </c>
      <c r="X16" s="35">
        <v>0</v>
      </c>
      <c r="Y16" s="35">
        <v>0</v>
      </c>
      <c r="Z16" s="120"/>
      <c r="AA16" s="35">
        <v>0</v>
      </c>
      <c r="AB16" s="35">
        <v>0</v>
      </c>
      <c r="AC16" s="35">
        <v>0</v>
      </c>
      <c r="AD16" s="35">
        <v>0</v>
      </c>
      <c r="AE16" s="35">
        <v>0</v>
      </c>
      <c r="AF16" s="121"/>
      <c r="AI16" s="16"/>
      <c r="AK16" s="122"/>
      <c r="AM16" s="122"/>
      <c r="AN16" s="132"/>
      <c r="AO16" s="122"/>
      <c r="AP16" s="132"/>
      <c r="AQ16" s="122"/>
    </row>
    <row r="17" spans="1:43" ht="10.5">
      <c r="A17" s="129" t="s">
        <v>17</v>
      </c>
      <c r="B17" s="129"/>
      <c r="C17" s="19">
        <f t="shared" ref="C17:D17" si="0">SUM(C12:C16)</f>
        <v>27.599999999999998</v>
      </c>
      <c r="D17" s="19">
        <f t="shared" si="0"/>
        <v>12.099999999999996</v>
      </c>
      <c r="E17" s="19">
        <v>13.100000000000051</v>
      </c>
      <c r="F17" s="19">
        <v>22.3</v>
      </c>
      <c r="G17" s="19">
        <f>C17+D17+E17+F17</f>
        <v>75.100000000000051</v>
      </c>
      <c r="H17" s="130"/>
      <c r="I17" s="36">
        <v>25.6</v>
      </c>
      <c r="J17" s="36">
        <v>30.7</v>
      </c>
      <c r="K17" s="36">
        <v>29.3</v>
      </c>
      <c r="L17" s="36">
        <v>35.100000000000009</v>
      </c>
      <c r="M17" s="36">
        <f>+I17+J17+K17+L17</f>
        <v>120.7</v>
      </c>
      <c r="N17" s="124"/>
      <c r="O17" s="36">
        <v>17.8</v>
      </c>
      <c r="P17" s="36">
        <v>37.200000000000003</v>
      </c>
      <c r="Q17" s="36">
        <v>38.1</v>
      </c>
      <c r="R17" s="36">
        <v>38.5</v>
      </c>
      <c r="S17" s="36">
        <v>131.6</v>
      </c>
      <c r="T17" s="124"/>
      <c r="U17" s="36">
        <v>41.1</v>
      </c>
      <c r="V17" s="36">
        <v>44.4</v>
      </c>
      <c r="W17" s="36">
        <v>39.6</v>
      </c>
      <c r="X17" s="36">
        <v>16.7</v>
      </c>
      <c r="Y17" s="36">
        <v>141.80000000000001</v>
      </c>
      <c r="Z17" s="124"/>
      <c r="AA17" s="36">
        <v>35.5</v>
      </c>
      <c r="AB17" s="36">
        <v>37.799999999999997</v>
      </c>
      <c r="AC17" s="36">
        <v>34.700000000000003</v>
      </c>
      <c r="AD17" s="36">
        <v>38</v>
      </c>
      <c r="AE17" s="36">
        <v>146</v>
      </c>
      <c r="AF17" s="131"/>
      <c r="AI17" s="20"/>
      <c r="AK17" s="122"/>
      <c r="AM17" s="122"/>
      <c r="AO17" s="122"/>
      <c r="AQ17" s="122"/>
    </row>
    <row r="18" spans="1:43">
      <c r="A18" s="125"/>
      <c r="B18" s="125"/>
      <c r="C18" s="28"/>
      <c r="D18" s="28"/>
      <c r="E18" s="28"/>
      <c r="F18" s="28"/>
      <c r="G18" s="28"/>
      <c r="H18" s="125"/>
      <c r="I18" s="100"/>
      <c r="J18" s="100"/>
      <c r="K18" s="100"/>
      <c r="L18" s="16"/>
      <c r="M18" s="16"/>
      <c r="N18" s="126"/>
      <c r="O18" s="100"/>
      <c r="P18" s="100"/>
      <c r="Q18" s="100"/>
      <c r="R18" s="100"/>
      <c r="S18" s="100"/>
      <c r="T18" s="126"/>
      <c r="U18" s="100"/>
      <c r="V18" s="100"/>
      <c r="W18" s="100"/>
      <c r="X18" s="100"/>
      <c r="Y18" s="100"/>
      <c r="Z18" s="126"/>
      <c r="AA18" s="100"/>
      <c r="AB18" s="100"/>
      <c r="AC18" s="100"/>
      <c r="AD18" s="100"/>
      <c r="AE18" s="100"/>
      <c r="AF18" s="127"/>
      <c r="AI18" s="65"/>
      <c r="AM18" s="122"/>
      <c r="AO18" s="122"/>
      <c r="AQ18" s="122"/>
    </row>
    <row r="19" spans="1:43">
      <c r="A19" s="120" t="s">
        <v>18</v>
      </c>
      <c r="B19" s="120"/>
      <c r="C19" s="15">
        <v>-5.9</v>
      </c>
      <c r="D19" s="15">
        <v>-2.5</v>
      </c>
      <c r="E19" s="15">
        <v>-4.1999999999999993</v>
      </c>
      <c r="F19" s="15">
        <v>-3.8</v>
      </c>
      <c r="G19" s="15">
        <f>C19+D19+E19+F19</f>
        <v>-16.399999999999999</v>
      </c>
      <c r="H19" s="120"/>
      <c r="I19" s="35">
        <v>-4.4000000000000004</v>
      </c>
      <c r="J19" s="35">
        <v>-7.4</v>
      </c>
      <c r="K19" s="35">
        <v>-6.1</v>
      </c>
      <c r="L19" s="35">
        <v>-6.6000000000000014</v>
      </c>
      <c r="M19" s="35">
        <f>+I19+J19+K19+L19</f>
        <v>-24.5</v>
      </c>
      <c r="N19" s="120"/>
      <c r="O19" s="35">
        <v>-4.4000000000000004</v>
      </c>
      <c r="P19" s="35">
        <v>-6.5</v>
      </c>
      <c r="Q19" s="35">
        <v>-8.6999999999999993</v>
      </c>
      <c r="R19" s="35">
        <v>-9.4</v>
      </c>
      <c r="S19" s="35">
        <v>-29</v>
      </c>
      <c r="T19" s="120"/>
      <c r="U19" s="35">
        <v>-8.9</v>
      </c>
      <c r="V19" s="35">
        <v>-10.1</v>
      </c>
      <c r="W19" s="35">
        <v>-6.2</v>
      </c>
      <c r="X19" s="35">
        <v>-6.5</v>
      </c>
      <c r="Y19" s="35">
        <v>-31.7</v>
      </c>
      <c r="Z19" s="120"/>
      <c r="AA19" s="35">
        <v>-7.2</v>
      </c>
      <c r="AB19" s="35">
        <v>-8.3000000000000007</v>
      </c>
      <c r="AC19" s="35">
        <v>-8</v>
      </c>
      <c r="AD19" s="35">
        <v>-1.0000000000000001E-5</v>
      </c>
      <c r="AE19" s="35">
        <v>-23.5</v>
      </c>
      <c r="AF19" s="121"/>
      <c r="AI19" s="16"/>
      <c r="AK19" s="122"/>
      <c r="AM19" s="122"/>
      <c r="AO19" s="122"/>
      <c r="AQ19" s="122"/>
    </row>
    <row r="20" spans="1:43" ht="10.5">
      <c r="A20" s="129" t="s">
        <v>97</v>
      </c>
      <c r="B20" s="129"/>
      <c r="C20" s="19">
        <v>21.7</v>
      </c>
      <c r="D20" s="19">
        <v>9.6000000000000014</v>
      </c>
      <c r="E20" s="19">
        <v>8.9000000000000519</v>
      </c>
      <c r="F20" s="19">
        <v>18.5</v>
      </c>
      <c r="G20" s="19">
        <f>C20+D20+E20+F20</f>
        <v>58.700000000000053</v>
      </c>
      <c r="H20" s="130"/>
      <c r="I20" s="36">
        <v>21.2</v>
      </c>
      <c r="J20" s="36">
        <v>23.3</v>
      </c>
      <c r="K20" s="36">
        <v>23.2</v>
      </c>
      <c r="L20" s="36">
        <v>28.5</v>
      </c>
      <c r="M20" s="36">
        <f>+I20+J20+K20+L20</f>
        <v>96.2</v>
      </c>
      <c r="N20" s="124"/>
      <c r="O20" s="36">
        <v>13.4</v>
      </c>
      <c r="P20" s="36">
        <v>30.7</v>
      </c>
      <c r="Q20" s="36">
        <v>29.4</v>
      </c>
      <c r="R20" s="36">
        <v>29.1</v>
      </c>
      <c r="S20" s="36">
        <v>102.6</v>
      </c>
      <c r="T20" s="124"/>
      <c r="U20" s="36">
        <v>32.200000000000003</v>
      </c>
      <c r="V20" s="36">
        <v>34.299999999999997</v>
      </c>
      <c r="W20" s="36">
        <v>33.4</v>
      </c>
      <c r="X20" s="36">
        <v>10.199999999999999</v>
      </c>
      <c r="Y20" s="36">
        <v>110.1</v>
      </c>
      <c r="Z20" s="124"/>
      <c r="AA20" s="36">
        <v>28.3</v>
      </c>
      <c r="AB20" s="36">
        <v>29.5</v>
      </c>
      <c r="AC20" s="36">
        <v>26.7</v>
      </c>
      <c r="AD20" s="36">
        <v>38</v>
      </c>
      <c r="AE20" s="36">
        <v>122.5</v>
      </c>
      <c r="AF20" s="131"/>
      <c r="AI20" s="20"/>
      <c r="AK20" s="122"/>
      <c r="AM20" s="122"/>
      <c r="AO20" s="122"/>
      <c r="AQ20" s="122"/>
    </row>
    <row r="21" spans="1:43">
      <c r="A21" s="125"/>
      <c r="B21" s="125"/>
      <c r="C21" s="29"/>
      <c r="D21" s="29"/>
      <c r="E21" s="29"/>
      <c r="F21" s="29"/>
      <c r="G21" s="29"/>
      <c r="H21" s="125"/>
      <c r="I21" s="100"/>
      <c r="J21" s="100"/>
      <c r="K21" s="100"/>
      <c r="L21" s="100"/>
      <c r="M21" s="100"/>
      <c r="N21" s="126"/>
      <c r="O21" s="100"/>
      <c r="P21" s="100"/>
      <c r="Q21" s="100"/>
      <c r="R21" s="100"/>
      <c r="S21" s="100"/>
      <c r="T21" s="126"/>
      <c r="U21" s="100"/>
      <c r="V21" s="100"/>
      <c r="W21" s="100"/>
      <c r="X21" s="100"/>
      <c r="Y21" s="100"/>
      <c r="Z21" s="126"/>
      <c r="AA21" s="100"/>
      <c r="AB21" s="100"/>
      <c r="AC21" s="100"/>
      <c r="AD21" s="100"/>
      <c r="AE21" s="100"/>
      <c r="AF21" s="127"/>
      <c r="AI21" s="65"/>
      <c r="AM21" s="122"/>
      <c r="AO21" s="122"/>
      <c r="AQ21" s="122"/>
    </row>
    <row r="22" spans="1:43" ht="10.5">
      <c r="A22" s="133" t="s">
        <v>98</v>
      </c>
      <c r="B22" s="133"/>
      <c r="C22" s="32">
        <v>41.6</v>
      </c>
      <c r="D22" s="32">
        <v>33.399999999999991</v>
      </c>
      <c r="E22" s="32">
        <v>40.700000000000003</v>
      </c>
      <c r="F22" s="32">
        <v>62.9</v>
      </c>
      <c r="G22" s="32">
        <f>C22+D22+E22+F22</f>
        <v>178.6</v>
      </c>
      <c r="H22" s="134"/>
      <c r="I22" s="39">
        <v>47.3</v>
      </c>
      <c r="J22" s="39">
        <v>49.8</v>
      </c>
      <c r="K22" s="39">
        <v>48</v>
      </c>
      <c r="L22" s="39">
        <v>53.8</v>
      </c>
      <c r="M22" s="39">
        <f>+I22+J22+K22+L22</f>
        <v>198.89999999999998</v>
      </c>
      <c r="N22" s="134"/>
      <c r="O22" s="39">
        <v>37.6</v>
      </c>
      <c r="P22" s="39">
        <v>56.9</v>
      </c>
      <c r="Q22" s="39">
        <v>55.7</v>
      </c>
      <c r="R22" s="39">
        <v>62.3</v>
      </c>
      <c r="S22" s="39">
        <v>212.5</v>
      </c>
      <c r="T22" s="134"/>
      <c r="U22" s="39">
        <v>59.1</v>
      </c>
      <c r="V22" s="39">
        <v>61.1</v>
      </c>
      <c r="W22" s="39">
        <v>56.4</v>
      </c>
      <c r="X22" s="39">
        <v>43.7</v>
      </c>
      <c r="Y22" s="39">
        <v>220.3</v>
      </c>
      <c r="Z22" s="134"/>
      <c r="AA22" s="39">
        <v>55.3</v>
      </c>
      <c r="AB22" s="39">
        <v>53.9</v>
      </c>
      <c r="AC22" s="39">
        <v>50</v>
      </c>
      <c r="AD22" s="39">
        <v>56.3</v>
      </c>
      <c r="AE22" s="39">
        <v>215.5</v>
      </c>
      <c r="AF22" s="135"/>
      <c r="AI22" s="20"/>
      <c r="AK22" s="122"/>
      <c r="AM22" s="122"/>
      <c r="AO22" s="122"/>
      <c r="AQ22" s="122"/>
    </row>
    <row r="23" spans="1:43" ht="10.5">
      <c r="A23" s="134"/>
      <c r="B23" s="134"/>
      <c r="C23" s="134"/>
      <c r="D23" s="134"/>
      <c r="E23" s="134"/>
      <c r="F23" s="134"/>
      <c r="G23" s="134"/>
      <c r="H23" s="134"/>
      <c r="I23" s="83"/>
      <c r="J23" s="83"/>
      <c r="K23" s="83"/>
      <c r="L23" s="83"/>
      <c r="M23" s="83"/>
      <c r="N23" s="134"/>
      <c r="O23" s="83"/>
      <c r="P23" s="83"/>
      <c r="Q23" s="83"/>
      <c r="R23" s="83"/>
      <c r="S23" s="83"/>
      <c r="T23" s="134"/>
      <c r="U23" s="83"/>
      <c r="V23" s="83"/>
      <c r="W23" s="83"/>
      <c r="X23" s="83"/>
      <c r="Y23" s="83"/>
      <c r="Z23" s="134"/>
      <c r="AA23" s="83"/>
      <c r="AB23" s="83"/>
      <c r="AC23" s="83"/>
      <c r="AD23" s="83"/>
      <c r="AE23" s="83"/>
      <c r="AF23" s="135"/>
      <c r="AI23" s="83"/>
    </row>
    <row r="24" spans="1:43">
      <c r="A24" s="5"/>
      <c r="B24" s="5"/>
      <c r="C24" s="5"/>
      <c r="D24" s="5"/>
      <c r="E24" s="5"/>
      <c r="F24" s="5"/>
      <c r="G24" s="5"/>
      <c r="H24" s="136"/>
      <c r="I24" s="5"/>
      <c r="J24" s="5"/>
      <c r="K24" s="5"/>
      <c r="L24" s="5"/>
      <c r="M24" s="5"/>
      <c r="N24" s="136"/>
      <c r="O24" s="5"/>
      <c r="P24" s="5"/>
      <c r="Q24" s="5"/>
      <c r="R24" s="5"/>
      <c r="S24" s="5"/>
      <c r="T24" s="136"/>
      <c r="U24" s="5"/>
      <c r="V24" s="5"/>
      <c r="W24" s="5"/>
      <c r="X24" s="5"/>
      <c r="Y24" s="5"/>
      <c r="Z24" s="136"/>
      <c r="AA24" s="5"/>
      <c r="AB24" s="5"/>
      <c r="AC24" s="5"/>
      <c r="AD24" s="5"/>
      <c r="AE24" s="5"/>
      <c r="AI24" s="136"/>
    </row>
    <row r="25" spans="1:43" ht="27.75" customHeight="1">
      <c r="A25" s="137" t="s">
        <v>3</v>
      </c>
      <c r="B25" s="137"/>
      <c r="C25" s="137"/>
      <c r="D25" s="137"/>
      <c r="E25" s="137"/>
      <c r="F25" s="137"/>
      <c r="G25" s="137"/>
      <c r="H25" s="137"/>
      <c r="I25" s="137"/>
      <c r="J25" s="137"/>
      <c r="K25" s="137"/>
      <c r="L25" s="137"/>
      <c r="M25" s="137"/>
      <c r="N25" s="137"/>
      <c r="O25" s="137"/>
      <c r="P25" s="137"/>
      <c r="Q25" s="137"/>
      <c r="R25" s="137"/>
      <c r="S25" s="137"/>
      <c r="T25" s="138"/>
      <c r="U25" s="138"/>
      <c r="V25" s="138"/>
      <c r="W25" s="138"/>
      <c r="X25" s="138"/>
      <c r="Y25" s="138"/>
      <c r="Z25" s="138"/>
      <c r="AA25" s="138"/>
      <c r="AB25" s="138"/>
      <c r="AC25" s="138"/>
      <c r="AD25" s="138"/>
      <c r="AE25" s="138"/>
      <c r="AF25" s="88"/>
      <c r="AI25" s="139"/>
    </row>
    <row r="26" spans="1:43" ht="10.5">
      <c r="A26" s="140"/>
      <c r="B26" s="140"/>
      <c r="C26" s="140"/>
      <c r="D26" s="140"/>
      <c r="E26" s="140"/>
      <c r="F26" s="140"/>
      <c r="G26" s="140"/>
      <c r="H26" s="136"/>
      <c r="I26" s="5"/>
      <c r="J26" s="5"/>
      <c r="K26" s="5"/>
      <c r="L26" s="5"/>
      <c r="M26" s="5"/>
      <c r="N26" s="136"/>
      <c r="O26" s="5"/>
      <c r="P26" s="5"/>
      <c r="Q26" s="5"/>
      <c r="R26" s="5"/>
      <c r="S26" s="5"/>
      <c r="T26" s="136"/>
      <c r="U26" s="5"/>
      <c r="V26" s="5"/>
      <c r="W26" s="5"/>
      <c r="X26" s="5"/>
      <c r="Y26" s="5"/>
      <c r="Z26" s="136"/>
      <c r="AA26" s="5"/>
      <c r="AB26" s="5"/>
      <c r="AC26" s="5"/>
      <c r="AD26" s="5"/>
      <c r="AE26" s="5"/>
      <c r="AI26" s="136"/>
    </row>
    <row r="27" spans="1:43" ht="10.5">
      <c r="A27" s="141"/>
      <c r="B27" s="141"/>
      <c r="C27" s="8">
        <v>2022</v>
      </c>
      <c r="D27" s="8">
        <v>2022</v>
      </c>
      <c r="E27" s="8">
        <v>2022</v>
      </c>
      <c r="F27" s="8">
        <v>2022</v>
      </c>
      <c r="G27" s="8"/>
      <c r="H27" s="141"/>
      <c r="I27" s="9">
        <v>2021</v>
      </c>
      <c r="J27" s="9">
        <v>2021</v>
      </c>
      <c r="K27" s="9">
        <v>2021</v>
      </c>
      <c r="L27" s="9">
        <v>2021</v>
      </c>
      <c r="M27" s="9"/>
      <c r="N27" s="118"/>
      <c r="O27" s="9">
        <v>2020</v>
      </c>
      <c r="P27" s="9">
        <v>2020</v>
      </c>
      <c r="Q27" s="9">
        <v>2020</v>
      </c>
      <c r="R27" s="9">
        <v>2020</v>
      </c>
      <c r="S27" s="9"/>
      <c r="T27" s="118"/>
      <c r="U27" s="9">
        <v>2019</v>
      </c>
      <c r="V27" s="9">
        <v>2019</v>
      </c>
      <c r="W27" s="9">
        <v>2019</v>
      </c>
      <c r="X27" s="9">
        <v>2019</v>
      </c>
      <c r="Y27" s="9"/>
      <c r="Z27" s="118"/>
      <c r="AA27" s="9">
        <v>2018</v>
      </c>
      <c r="AB27" s="9">
        <v>2018</v>
      </c>
      <c r="AC27" s="9">
        <v>2018</v>
      </c>
      <c r="AD27" s="9">
        <v>2018</v>
      </c>
      <c r="AE27" s="9"/>
      <c r="AF27" s="117"/>
      <c r="AI27" s="9"/>
    </row>
    <row r="28" spans="1:43" ht="10.5">
      <c r="A28" s="10" t="s">
        <v>105</v>
      </c>
      <c r="B28" s="141"/>
      <c r="C28" s="11" t="s">
        <v>93</v>
      </c>
      <c r="D28" s="11" t="s">
        <v>5</v>
      </c>
      <c r="E28" s="11" t="s">
        <v>95</v>
      </c>
      <c r="F28" s="11" t="s">
        <v>94</v>
      </c>
      <c r="G28" s="11" t="s">
        <v>100</v>
      </c>
      <c r="H28" s="141"/>
      <c r="I28" s="34" t="s">
        <v>93</v>
      </c>
      <c r="J28" s="34" t="s">
        <v>5</v>
      </c>
      <c r="K28" s="34" t="s">
        <v>95</v>
      </c>
      <c r="L28" s="34" t="s">
        <v>94</v>
      </c>
      <c r="M28" s="34" t="s">
        <v>100</v>
      </c>
      <c r="N28" s="118"/>
      <c r="O28" s="34" t="s">
        <v>93</v>
      </c>
      <c r="P28" s="34" t="s">
        <v>5</v>
      </c>
      <c r="Q28" s="34" t="s">
        <v>95</v>
      </c>
      <c r="R28" s="34" t="s">
        <v>94</v>
      </c>
      <c r="S28" s="34" t="s">
        <v>100</v>
      </c>
      <c r="T28" s="118"/>
      <c r="U28" s="34" t="s">
        <v>93</v>
      </c>
      <c r="V28" s="34" t="s">
        <v>5</v>
      </c>
      <c r="W28" s="34" t="s">
        <v>95</v>
      </c>
      <c r="X28" s="34" t="s">
        <v>94</v>
      </c>
      <c r="Y28" s="34" t="s">
        <v>100</v>
      </c>
      <c r="Z28" s="118"/>
      <c r="AA28" s="34" t="s">
        <v>93</v>
      </c>
      <c r="AB28" s="34" t="s">
        <v>5</v>
      </c>
      <c r="AC28" s="34" t="s">
        <v>95</v>
      </c>
      <c r="AD28" s="34" t="s">
        <v>94</v>
      </c>
      <c r="AE28" s="34" t="s">
        <v>100</v>
      </c>
      <c r="AF28" s="117"/>
      <c r="AI28" s="20"/>
    </row>
    <row r="29" spans="1:43">
      <c r="A29" s="119" t="s">
        <v>101</v>
      </c>
      <c r="B29" s="119"/>
      <c r="C29" s="15">
        <v>371.6</v>
      </c>
      <c r="D29" s="15">
        <v>397.29999999999995</v>
      </c>
      <c r="E29" s="15">
        <v>450.6</v>
      </c>
      <c r="F29" s="15">
        <v>489.2</v>
      </c>
      <c r="G29" s="15">
        <f>C29+D29+E29+F29</f>
        <v>1708.7</v>
      </c>
      <c r="H29" s="120"/>
      <c r="I29" s="35">
        <v>334</v>
      </c>
      <c r="J29" s="35">
        <v>327.5</v>
      </c>
      <c r="K29" s="35">
        <v>331.9</v>
      </c>
      <c r="L29" s="35">
        <v>367.4</v>
      </c>
      <c r="M29" s="35">
        <f>+I29+J29+K29+L29</f>
        <v>1360.8</v>
      </c>
      <c r="N29" s="120"/>
      <c r="O29" s="35">
        <v>301.60000000000002</v>
      </c>
      <c r="P29" s="35">
        <v>305.7</v>
      </c>
      <c r="Q29" s="35">
        <v>287.2</v>
      </c>
      <c r="R29" s="35">
        <v>343.3</v>
      </c>
      <c r="S29" s="35">
        <v>1237.8</v>
      </c>
      <c r="T29" s="120"/>
      <c r="U29" s="35">
        <v>324.60000000000002</v>
      </c>
      <c r="V29" s="35">
        <v>326.5</v>
      </c>
      <c r="W29" s="35">
        <v>312.5</v>
      </c>
      <c r="X29" s="35">
        <v>320.10000000000002</v>
      </c>
      <c r="Y29" s="35">
        <v>1283.7</v>
      </c>
      <c r="Z29" s="120"/>
      <c r="AA29" s="35">
        <v>288.39999999999998</v>
      </c>
      <c r="AB29" s="35">
        <v>296.7</v>
      </c>
      <c r="AC29" s="35">
        <v>282</v>
      </c>
      <c r="AD29" s="35">
        <v>330.8</v>
      </c>
      <c r="AE29" s="35">
        <v>1197.9000000000001</v>
      </c>
      <c r="AF29" s="121"/>
      <c r="AI29" s="16"/>
      <c r="AK29" s="122"/>
      <c r="AM29" s="122"/>
      <c r="AO29" s="122"/>
      <c r="AQ29" s="122"/>
    </row>
    <row r="30" spans="1:43">
      <c r="A30" s="120" t="s">
        <v>7</v>
      </c>
      <c r="B30" s="120"/>
      <c r="C30" s="15">
        <v>-237.6</v>
      </c>
      <c r="D30" s="15">
        <v>-264.2</v>
      </c>
      <c r="E30" s="15">
        <v>-288.60000000000002</v>
      </c>
      <c r="F30" s="15">
        <v>-313.39999999999998</v>
      </c>
      <c r="G30" s="15">
        <f>C30+D30+E30+F30</f>
        <v>-1103.8</v>
      </c>
      <c r="H30" s="120"/>
      <c r="I30" s="35">
        <v>-209.6</v>
      </c>
      <c r="J30" s="35">
        <v>-208.9</v>
      </c>
      <c r="K30" s="35">
        <v>-208.7</v>
      </c>
      <c r="L30" s="35">
        <v>-235.5</v>
      </c>
      <c r="M30" s="35">
        <f>+I30+J30+K30+L30</f>
        <v>-862.7</v>
      </c>
      <c r="N30" s="120"/>
      <c r="O30" s="35">
        <v>-194.3</v>
      </c>
      <c r="P30" s="35">
        <v>-191.5</v>
      </c>
      <c r="Q30" s="35">
        <v>-174.7</v>
      </c>
      <c r="R30" s="35">
        <v>-214.8</v>
      </c>
      <c r="S30" s="35">
        <v>-775.3</v>
      </c>
      <c r="T30" s="120"/>
      <c r="U30" s="35">
        <v>-199.2</v>
      </c>
      <c r="V30" s="35">
        <v>-196.3</v>
      </c>
      <c r="W30" s="35">
        <v>-193</v>
      </c>
      <c r="X30" s="35">
        <v>-204.1</v>
      </c>
      <c r="Y30" s="35">
        <v>-792.6</v>
      </c>
      <c r="Z30" s="120"/>
      <c r="AA30" s="35">
        <v>-176.9</v>
      </c>
      <c r="AB30" s="35">
        <v>-181.7</v>
      </c>
      <c r="AC30" s="35">
        <v>-171.3</v>
      </c>
      <c r="AD30" s="35">
        <v>-200.5</v>
      </c>
      <c r="AE30" s="35">
        <v>-730.4</v>
      </c>
      <c r="AF30" s="121"/>
      <c r="AI30" s="16"/>
      <c r="AK30" s="122"/>
      <c r="AM30" s="122"/>
      <c r="AO30" s="122"/>
      <c r="AQ30" s="122"/>
    </row>
    <row r="31" spans="1:43" ht="10.5">
      <c r="A31" s="123" t="s">
        <v>8</v>
      </c>
      <c r="B31" s="123"/>
      <c r="C31" s="19">
        <v>134</v>
      </c>
      <c r="D31" s="19">
        <f>SUM(D29:D30)</f>
        <v>133.09999999999997</v>
      </c>
      <c r="E31" s="19">
        <v>162</v>
      </c>
      <c r="F31" s="19">
        <v>175.8</v>
      </c>
      <c r="G31" s="19">
        <f>C31+D31+E31+F31</f>
        <v>604.9</v>
      </c>
      <c r="H31" s="124"/>
      <c r="I31" s="36">
        <v>124.4</v>
      </c>
      <c r="J31" s="36">
        <v>118.6</v>
      </c>
      <c r="K31" s="36">
        <v>123.2</v>
      </c>
      <c r="L31" s="36">
        <f>+L29+L30</f>
        <v>131.89999999999998</v>
      </c>
      <c r="M31" s="36">
        <f>+I31+J31+K31+L31</f>
        <v>498.09999999999997</v>
      </c>
      <c r="N31" s="124"/>
      <c r="O31" s="36">
        <v>107.3</v>
      </c>
      <c r="P31" s="36">
        <v>114.2</v>
      </c>
      <c r="Q31" s="36">
        <v>112.5</v>
      </c>
      <c r="R31" s="36">
        <v>128.5</v>
      </c>
      <c r="S31" s="36">
        <v>462.5</v>
      </c>
      <c r="T31" s="124"/>
      <c r="U31" s="36">
        <v>125.4</v>
      </c>
      <c r="V31" s="36">
        <v>130.19999999999999</v>
      </c>
      <c r="W31" s="36">
        <v>119.5</v>
      </c>
      <c r="X31" s="36">
        <v>116</v>
      </c>
      <c r="Y31" s="36">
        <v>491.1</v>
      </c>
      <c r="Z31" s="124"/>
      <c r="AA31" s="36">
        <v>111.5</v>
      </c>
      <c r="AB31" s="36">
        <v>115</v>
      </c>
      <c r="AC31" s="36">
        <v>110.7</v>
      </c>
      <c r="AD31" s="36">
        <v>130.30000000000001</v>
      </c>
      <c r="AE31" s="36">
        <v>467.5</v>
      </c>
      <c r="AF31" s="70"/>
      <c r="AI31" s="20"/>
      <c r="AK31" s="122"/>
      <c r="AM31" s="122"/>
      <c r="AO31" s="122"/>
      <c r="AQ31" s="122"/>
    </row>
    <row r="32" spans="1:43">
      <c r="A32" s="125"/>
      <c r="B32" s="125"/>
      <c r="C32" s="142"/>
      <c r="D32" s="142"/>
      <c r="E32" s="142"/>
      <c r="F32" s="142"/>
      <c r="G32" s="142"/>
      <c r="H32" s="125"/>
      <c r="I32" s="100"/>
      <c r="J32" s="100"/>
      <c r="K32" s="100"/>
      <c r="L32" s="37"/>
      <c r="M32" s="100"/>
      <c r="N32" s="126"/>
      <c r="O32" s="100"/>
      <c r="P32" s="100"/>
      <c r="Q32" s="100"/>
      <c r="R32" s="100"/>
      <c r="S32" s="100"/>
      <c r="T32" s="126"/>
      <c r="U32" s="100"/>
      <c r="V32" s="100"/>
      <c r="W32" s="100"/>
      <c r="X32" s="100"/>
      <c r="Y32" s="100"/>
      <c r="Z32" s="126"/>
      <c r="AA32" s="100"/>
      <c r="AB32" s="100"/>
      <c r="AC32" s="100"/>
      <c r="AD32" s="100"/>
      <c r="AE32" s="100"/>
      <c r="AF32" s="127"/>
      <c r="AI32" s="65"/>
      <c r="AM32" s="122"/>
      <c r="AO32" s="122"/>
      <c r="AQ32" s="122"/>
    </row>
    <row r="33" spans="1:43">
      <c r="A33" s="120" t="s">
        <v>9</v>
      </c>
      <c r="B33" s="120"/>
      <c r="C33" s="15">
        <v>-51.3</v>
      </c>
      <c r="D33" s="15">
        <v>-55.300000000000004</v>
      </c>
      <c r="E33" s="15">
        <v>-57</v>
      </c>
      <c r="F33" s="15">
        <v>-54.3</v>
      </c>
      <c r="G33" s="15">
        <f>C33+D33+E33+F33</f>
        <v>-217.89999999999998</v>
      </c>
      <c r="H33" s="120"/>
      <c r="I33" s="35">
        <v>-40</v>
      </c>
      <c r="J33" s="35">
        <v>-39.799999999999997</v>
      </c>
      <c r="K33" s="35">
        <v>-44.6</v>
      </c>
      <c r="L33" s="35">
        <v>-45.6</v>
      </c>
      <c r="M33" s="35">
        <f>+I33+J33+K33+L33</f>
        <v>-170</v>
      </c>
      <c r="N33" s="120"/>
      <c r="O33" s="35">
        <v>-40.5</v>
      </c>
      <c r="P33" s="35">
        <v>-32.799999999999997</v>
      </c>
      <c r="Q33" s="35">
        <v>-31.1</v>
      </c>
      <c r="R33" s="35">
        <v>-36.700000000000003</v>
      </c>
      <c r="S33" s="35">
        <v>-141.1</v>
      </c>
      <c r="T33" s="120"/>
      <c r="U33" s="35">
        <v>-37.299999999999997</v>
      </c>
      <c r="V33" s="35">
        <v>-39.700000000000003</v>
      </c>
      <c r="W33" s="35">
        <v>-35.5</v>
      </c>
      <c r="X33" s="35">
        <v>-40.1</v>
      </c>
      <c r="Y33" s="35">
        <v>-152.6</v>
      </c>
      <c r="Z33" s="120"/>
      <c r="AA33" s="35">
        <v>-32.6</v>
      </c>
      <c r="AB33" s="35">
        <v>-33.5</v>
      </c>
      <c r="AC33" s="35">
        <v>-32</v>
      </c>
      <c r="AD33" s="35">
        <v>-35.6</v>
      </c>
      <c r="AE33" s="35">
        <v>-133.69999999999999</v>
      </c>
      <c r="AF33" s="121"/>
      <c r="AG33" s="128"/>
      <c r="AI33" s="16"/>
      <c r="AK33" s="122"/>
      <c r="AM33" s="122"/>
      <c r="AO33" s="122"/>
      <c r="AQ33" s="122"/>
    </row>
    <row r="34" spans="1:43">
      <c r="A34" s="120" t="s">
        <v>10</v>
      </c>
      <c r="B34" s="120"/>
      <c r="C34" s="15">
        <v>-28.6</v>
      </c>
      <c r="D34" s="15">
        <v>-29.7</v>
      </c>
      <c r="E34" s="15">
        <v>-32.200000000000003</v>
      </c>
      <c r="F34" s="15">
        <v>-35.6</v>
      </c>
      <c r="G34" s="15">
        <f>C34+D34+E34+F34</f>
        <v>-126.1</v>
      </c>
      <c r="H34" s="120"/>
      <c r="I34" s="35">
        <v>-25.7</v>
      </c>
      <c r="J34" s="35">
        <v>-20.2</v>
      </c>
      <c r="K34" s="35">
        <v>-22.8</v>
      </c>
      <c r="L34" s="35">
        <v>-25</v>
      </c>
      <c r="M34" s="35">
        <f>+I34+J34+K34+L34</f>
        <v>-93.7</v>
      </c>
      <c r="N34" s="120"/>
      <c r="O34" s="35">
        <v>-23.9</v>
      </c>
      <c r="P34" s="35">
        <v>-18.600000000000001</v>
      </c>
      <c r="Q34" s="35">
        <v>-21.3</v>
      </c>
      <c r="R34" s="35">
        <v>-21.7</v>
      </c>
      <c r="S34" s="35">
        <v>-85.5</v>
      </c>
      <c r="T34" s="120"/>
      <c r="U34" s="35">
        <v>-20</v>
      </c>
      <c r="V34" s="35">
        <v>-20.5</v>
      </c>
      <c r="W34" s="35">
        <v>-20.100000000000001</v>
      </c>
      <c r="X34" s="35">
        <v>-22.4</v>
      </c>
      <c r="Y34" s="35">
        <v>-83</v>
      </c>
      <c r="Z34" s="120"/>
      <c r="AA34" s="35">
        <v>-17.7</v>
      </c>
      <c r="AB34" s="35">
        <v>-21.6</v>
      </c>
      <c r="AC34" s="35">
        <v>-20.3</v>
      </c>
      <c r="AD34" s="35">
        <v>-25.3</v>
      </c>
      <c r="AE34" s="35">
        <v>-84.9</v>
      </c>
      <c r="AF34" s="121"/>
      <c r="AI34" s="16"/>
      <c r="AK34" s="122"/>
      <c r="AM34" s="122"/>
      <c r="AO34" s="122"/>
      <c r="AQ34" s="122"/>
    </row>
    <row r="35" spans="1:43">
      <c r="A35" s="120" t="s">
        <v>11</v>
      </c>
      <c r="B35" s="120"/>
      <c r="C35" s="15">
        <v>-22.8</v>
      </c>
      <c r="D35" s="15">
        <v>-23.1</v>
      </c>
      <c r="E35" s="15">
        <v>-26.6</v>
      </c>
      <c r="F35" s="15">
        <v>-25</v>
      </c>
      <c r="G35" s="15">
        <f>C35+D35+E35+F35</f>
        <v>-97.5</v>
      </c>
      <c r="H35" s="120"/>
      <c r="I35" s="35">
        <v>-20.7</v>
      </c>
      <c r="J35" s="35">
        <v>-20</v>
      </c>
      <c r="K35" s="35">
        <v>-19.8</v>
      </c>
      <c r="L35" s="35">
        <v>-20.3</v>
      </c>
      <c r="M35" s="35">
        <f>+I35+J35+K35+L35</f>
        <v>-80.8</v>
      </c>
      <c r="N35" s="120"/>
      <c r="O35" s="35">
        <v>-17.5</v>
      </c>
      <c r="P35" s="35">
        <v>-17.8</v>
      </c>
      <c r="Q35" s="35">
        <v>-16</v>
      </c>
      <c r="R35" s="35">
        <v>-17.8</v>
      </c>
      <c r="S35" s="35">
        <v>-69.099999999999994</v>
      </c>
      <c r="T35" s="120"/>
      <c r="U35" s="35">
        <v>-20.6</v>
      </c>
      <c r="V35" s="35">
        <v>-20.399999999999999</v>
      </c>
      <c r="W35" s="35">
        <v>-19.600000000000001</v>
      </c>
      <c r="X35" s="35">
        <v>-21.5</v>
      </c>
      <c r="Y35" s="35">
        <v>-82.1</v>
      </c>
      <c r="Z35" s="120"/>
      <c r="AA35" s="35">
        <v>-17.399999999999999</v>
      </c>
      <c r="AB35" s="35">
        <v>-16.7</v>
      </c>
      <c r="AC35" s="35">
        <v>-18.399999999999999</v>
      </c>
      <c r="AD35" s="35">
        <v>-21.2</v>
      </c>
      <c r="AE35" s="35">
        <v>-73.7</v>
      </c>
      <c r="AF35" s="121"/>
      <c r="AI35" s="16"/>
      <c r="AK35" s="122"/>
      <c r="AM35" s="122"/>
      <c r="AO35" s="122"/>
      <c r="AQ35" s="122"/>
    </row>
    <row r="36" spans="1:43" ht="10.5">
      <c r="A36" s="143" t="s">
        <v>102</v>
      </c>
      <c r="B36" s="143"/>
      <c r="C36" s="19">
        <v>31.3</v>
      </c>
      <c r="D36" s="19">
        <f>SUM(D31:D35)</f>
        <v>24.99999999999995</v>
      </c>
      <c r="E36" s="19">
        <v>46.199999999999996</v>
      </c>
      <c r="F36" s="19">
        <v>60.9</v>
      </c>
      <c r="G36" s="19">
        <f>C36+D36+E36+F36</f>
        <v>163.39999999999995</v>
      </c>
      <c r="H36" s="144"/>
      <c r="I36" s="36">
        <v>38</v>
      </c>
      <c r="J36" s="36">
        <v>38.6</v>
      </c>
      <c r="K36" s="36">
        <v>36</v>
      </c>
      <c r="L36" s="36">
        <f>+L35+L34+L33+L31</f>
        <v>40.999999999999972</v>
      </c>
      <c r="M36" s="36">
        <f>+I36+J36+K36+L36</f>
        <v>153.59999999999997</v>
      </c>
      <c r="N36" s="144"/>
      <c r="O36" s="36">
        <v>25.4</v>
      </c>
      <c r="P36" s="36">
        <v>45</v>
      </c>
      <c r="Q36" s="36">
        <v>44.1</v>
      </c>
      <c r="R36" s="36">
        <v>52.3</v>
      </c>
      <c r="S36" s="36">
        <v>166.8</v>
      </c>
      <c r="T36" s="144"/>
      <c r="U36" s="36">
        <v>47.5</v>
      </c>
      <c r="V36" s="36">
        <v>49.6</v>
      </c>
      <c r="W36" s="36">
        <v>44.3</v>
      </c>
      <c r="X36" s="36">
        <v>32</v>
      </c>
      <c r="Y36" s="36">
        <v>173.4</v>
      </c>
      <c r="Z36" s="144"/>
      <c r="AA36" s="36">
        <v>43.8</v>
      </c>
      <c r="AB36" s="36">
        <v>43.2</v>
      </c>
      <c r="AC36" s="36">
        <v>40</v>
      </c>
      <c r="AD36" s="36">
        <v>48.2</v>
      </c>
      <c r="AE36" s="36">
        <v>175.2</v>
      </c>
      <c r="AF36" s="42"/>
      <c r="AI36" s="20"/>
      <c r="AK36" s="122"/>
      <c r="AM36" s="122"/>
      <c r="AO36" s="122"/>
      <c r="AQ36" s="122"/>
    </row>
    <row r="37" spans="1:43">
      <c r="A37" s="145"/>
      <c r="B37" s="145"/>
      <c r="C37" s="24"/>
      <c r="D37" s="24"/>
      <c r="E37" s="24"/>
      <c r="F37" s="24"/>
      <c r="G37" s="24"/>
      <c r="H37" s="145"/>
      <c r="I37" s="16"/>
      <c r="J37" s="16"/>
      <c r="K37" s="16"/>
      <c r="L37" s="16"/>
      <c r="M37" s="16"/>
      <c r="N37" s="146"/>
      <c r="O37" s="16"/>
      <c r="P37" s="16"/>
      <c r="Q37" s="16"/>
      <c r="R37" s="16"/>
      <c r="S37" s="16"/>
      <c r="T37" s="146"/>
      <c r="U37" s="16"/>
      <c r="V37" s="16"/>
      <c r="W37" s="16"/>
      <c r="X37" s="16"/>
      <c r="Y37" s="16"/>
      <c r="Z37" s="146"/>
      <c r="AA37" s="16"/>
      <c r="AB37" s="16"/>
      <c r="AC37" s="16"/>
      <c r="AD37" s="16"/>
      <c r="AE37" s="16"/>
      <c r="AF37" s="43"/>
      <c r="AI37" s="16"/>
      <c r="AM37" s="122"/>
      <c r="AO37" s="122"/>
      <c r="AQ37" s="122"/>
    </row>
    <row r="38" spans="1:43">
      <c r="A38" s="120" t="s">
        <v>99</v>
      </c>
      <c r="B38" s="120"/>
      <c r="C38" s="15">
        <v>-6.3</v>
      </c>
      <c r="D38" s="15">
        <v>-10.199999999999999</v>
      </c>
      <c r="E38" s="15">
        <v>-27.1</v>
      </c>
      <c r="F38" s="15">
        <v>-22.8</v>
      </c>
      <c r="G38" s="15">
        <f>C38+D38+E38+F38</f>
        <v>-66.400000000000006</v>
      </c>
      <c r="H38" s="120"/>
      <c r="I38" s="35">
        <v>-7.9</v>
      </c>
      <c r="J38" s="35">
        <v>-5.6</v>
      </c>
      <c r="K38" s="35">
        <v>-4.5999999999999996</v>
      </c>
      <c r="L38" s="35">
        <v>-5.2</v>
      </c>
      <c r="M38" s="35">
        <f>+I38+J38+K38+L38</f>
        <v>-23.3</v>
      </c>
      <c r="N38" s="120"/>
      <c r="O38" s="35">
        <v>-2.6</v>
      </c>
      <c r="P38" s="35">
        <v>-2.6</v>
      </c>
      <c r="Q38" s="35">
        <v>-2.7</v>
      </c>
      <c r="R38" s="35">
        <v>-9.1999999999999993</v>
      </c>
      <c r="S38" s="35">
        <v>-17.100000000000001</v>
      </c>
      <c r="T38" s="120"/>
      <c r="U38" s="35">
        <v>-2.6</v>
      </c>
      <c r="V38" s="35">
        <v>-2.7</v>
      </c>
      <c r="W38" s="35">
        <v>-2.7</v>
      </c>
      <c r="X38" s="35">
        <v>-2.8</v>
      </c>
      <c r="Y38" s="35">
        <v>-10.8</v>
      </c>
      <c r="Z38" s="120"/>
      <c r="AA38" s="35">
        <v>-2.2999999999999998</v>
      </c>
      <c r="AB38" s="35">
        <v>-2.2999999999999998</v>
      </c>
      <c r="AC38" s="35">
        <v>-2.4</v>
      </c>
      <c r="AD38" s="35">
        <v>-7.3</v>
      </c>
      <c r="AE38" s="35">
        <v>-14.3</v>
      </c>
      <c r="AF38" s="121"/>
      <c r="AI38" s="16"/>
      <c r="AK38" s="122"/>
      <c r="AM38" s="122"/>
      <c r="AO38" s="122"/>
      <c r="AQ38" s="122"/>
    </row>
    <row r="39" spans="1:43" ht="10.5">
      <c r="A39" s="129" t="s">
        <v>96</v>
      </c>
      <c r="B39" s="129"/>
      <c r="C39" s="19">
        <v>25</v>
      </c>
      <c r="D39" s="19">
        <f>SUM(D36:D38)</f>
        <v>14.799999999999951</v>
      </c>
      <c r="E39" s="19">
        <v>19.099999999999994</v>
      </c>
      <c r="F39" s="19">
        <v>38.1</v>
      </c>
      <c r="G39" s="19">
        <f>C39+D39+E39+F39</f>
        <v>96.999999999999943</v>
      </c>
      <c r="H39" s="130"/>
      <c r="I39" s="36">
        <v>30.1</v>
      </c>
      <c r="J39" s="36">
        <v>33</v>
      </c>
      <c r="K39" s="36">
        <v>31.4</v>
      </c>
      <c r="L39" s="36">
        <v>35.799999999999997</v>
      </c>
      <c r="M39" s="36">
        <f>+I39+J39+K39+L39</f>
        <v>130.30000000000001</v>
      </c>
      <c r="N39" s="124"/>
      <c r="O39" s="36">
        <v>22.8</v>
      </c>
      <c r="P39" s="36">
        <v>42.4</v>
      </c>
      <c r="Q39" s="36">
        <v>41.4</v>
      </c>
      <c r="R39" s="36">
        <v>43.1</v>
      </c>
      <c r="S39" s="36">
        <v>149.69999999999999</v>
      </c>
      <c r="T39" s="124"/>
      <c r="U39" s="36">
        <v>44.9</v>
      </c>
      <c r="V39" s="36">
        <v>46.9</v>
      </c>
      <c r="W39" s="36">
        <v>41.6</v>
      </c>
      <c r="X39" s="36">
        <v>29.2</v>
      </c>
      <c r="Y39" s="36">
        <v>162.6</v>
      </c>
      <c r="Z39" s="124"/>
      <c r="AA39" s="36">
        <v>41.5</v>
      </c>
      <c r="AB39" s="36">
        <v>40.9</v>
      </c>
      <c r="AC39" s="36">
        <v>37.6</v>
      </c>
      <c r="AD39" s="36">
        <v>40.9</v>
      </c>
      <c r="AE39" s="36">
        <v>160.9</v>
      </c>
      <c r="AF39" s="131"/>
      <c r="AI39" s="20"/>
      <c r="AK39" s="122"/>
      <c r="AM39" s="122"/>
      <c r="AO39" s="122"/>
      <c r="AQ39" s="122"/>
    </row>
    <row r="40" spans="1:43">
      <c r="A40" s="4"/>
      <c r="B40" s="4"/>
      <c r="C40" s="4"/>
      <c r="D40" s="4"/>
      <c r="E40" s="4"/>
      <c r="F40" s="4"/>
      <c r="G40" s="4"/>
      <c r="I40" s="147"/>
      <c r="J40" s="147"/>
      <c r="K40" s="147"/>
      <c r="L40" s="147"/>
      <c r="M40" s="147"/>
      <c r="O40" s="147"/>
      <c r="P40" s="147"/>
      <c r="Q40" s="147"/>
      <c r="R40" s="147"/>
      <c r="S40" s="147"/>
      <c r="T40" s="147"/>
      <c r="U40" s="147"/>
      <c r="V40" s="147"/>
      <c r="W40" s="147"/>
      <c r="X40" s="147"/>
      <c r="Y40" s="147"/>
      <c r="Z40" s="147"/>
      <c r="AA40" s="147"/>
      <c r="AB40" s="147"/>
      <c r="AC40" s="147"/>
      <c r="AD40" s="147"/>
      <c r="AE40" s="147"/>
      <c r="AF40" s="147"/>
      <c r="AI40" s="148"/>
    </row>
    <row r="41" spans="1:43" ht="24" customHeight="1">
      <c r="A41" s="44" t="s">
        <v>116</v>
      </c>
      <c r="B41" s="44"/>
      <c r="C41" s="44"/>
      <c r="D41" s="44"/>
      <c r="E41" s="44"/>
      <c r="F41" s="44"/>
      <c r="G41" s="44"/>
      <c r="H41" s="44"/>
      <c r="I41" s="44"/>
      <c r="J41" s="44"/>
      <c r="K41" s="44"/>
      <c r="L41" s="44"/>
      <c r="M41" s="44"/>
      <c r="N41" s="44"/>
      <c r="O41" s="44"/>
      <c r="P41" s="44"/>
      <c r="Q41" s="44"/>
      <c r="R41" s="44"/>
      <c r="S41" s="44"/>
      <c r="T41" s="149"/>
      <c r="U41" s="149"/>
      <c r="V41" s="149"/>
      <c r="W41" s="149"/>
      <c r="X41" s="149"/>
      <c r="Y41" s="149"/>
      <c r="Z41" s="149"/>
      <c r="AA41" s="149"/>
      <c r="AB41" s="149"/>
      <c r="AC41" s="149"/>
      <c r="AD41" s="150"/>
      <c r="AE41" s="150"/>
      <c r="AF41" s="149"/>
    </row>
  </sheetData>
  <mergeCells count="1">
    <mergeCell ref="A41:S41"/>
  </mergeCells>
  <phoneticPr fontId="33" type="noConversion"/>
  <pageMargins left="0.70866141732283472" right="0.70866141732283472" top="0.74803149606299213" bottom="0.74803149606299213" header="0.31496062992125984" footer="0.31496062992125984"/>
  <pageSetup scale="50" orientation="landscape" r:id="rId1"/>
  <ignoredErrors>
    <ignoredError sqref="C17:F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customXml/itemProps2.xml><?xml version="1.0" encoding="utf-8"?>
<ds:datastoreItem xmlns:ds="http://schemas.openxmlformats.org/officeDocument/2006/customXml" ds:itemID="{5937FC09-481B-4484-8548-808C22B11C3D}">
  <ds:schemaRefs>
    <ds:schemaRef ds:uri="http://schemas.microsoft.com/sharepoint/v3/contenttype/forms"/>
  </ds:schemaRefs>
</ds:datastoreItem>
</file>

<file path=customXml/itemProps3.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2018-2022</vt:lpstr>
      <vt:lpstr>'Balance Sheet '!Print_Area</vt:lpstr>
      <vt:lpstr>'Cash Flow'!Print_Area</vt:lpstr>
      <vt:lpstr>'Historical 2018-2022'!Print_Area</vt:lpstr>
      <vt:lpstr>'Income Statement'!Print_Area</vt:lpstr>
      <vt:lpstr>'Quarterly Results'!Print_Area</vt:lpstr>
      <vt:lpstr>'Historical 2018-2022'!QuarterlyResults2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Marinó Þór Jakobsson</cp:lastModifiedBy>
  <cp:lastPrinted>2022-04-25T09:37:23Z</cp:lastPrinted>
  <dcterms:created xsi:type="dcterms:W3CDTF">2019-02-04T12:33:35Z</dcterms:created>
  <dcterms:modified xsi:type="dcterms:W3CDTF">2023-02-08T09:43:07Z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